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re.mashkulli\Desktop\RAPORTET MUJORE 2024\maj 2024\"/>
    </mc:Choice>
  </mc:AlternateContent>
  <bookViews>
    <workbookView xWindow="0" yWindow="0" windowWidth="15360" windowHeight="7755"/>
  </bookViews>
  <sheets>
    <sheet name="Raporti mujor i TH dhe shpenzim" sheetId="4" r:id="rId1"/>
  </sheets>
  <calcPr calcId="162913"/>
</workbook>
</file>

<file path=xl/calcChain.xml><?xml version="1.0" encoding="utf-8"?>
<calcChain xmlns="http://schemas.openxmlformats.org/spreadsheetml/2006/main">
  <c r="D33" i="4" l="1"/>
  <c r="J33" i="4"/>
  <c r="Q33" i="4"/>
  <c r="P33" i="4" s="1"/>
  <c r="R33" i="4"/>
  <c r="S33" i="4"/>
  <c r="U33" i="4"/>
  <c r="L11" i="4"/>
  <c r="U32" i="4"/>
  <c r="S32" i="4"/>
  <c r="R32" i="4"/>
  <c r="Q32" i="4"/>
  <c r="P32" i="4"/>
  <c r="J32" i="4"/>
  <c r="D32" i="4"/>
  <c r="C32" i="4"/>
  <c r="B32" i="4"/>
  <c r="B33" i="4" l="1"/>
  <c r="C33" i="4"/>
  <c r="L8" i="4"/>
  <c r="S31" i="4" l="1"/>
  <c r="R31" i="4"/>
  <c r="Q31" i="4"/>
  <c r="Q30" i="4" l="1"/>
  <c r="C20" i="4" l="1"/>
  <c r="L18" i="4" l="1"/>
  <c r="P39" i="4" l="1"/>
  <c r="P40" i="4"/>
  <c r="L17" i="4" l="1"/>
  <c r="L16" i="4" l="1"/>
  <c r="L14" i="4" l="1"/>
  <c r="L15" i="4"/>
  <c r="T42" i="4" l="1"/>
  <c r="R42" i="4"/>
  <c r="O42" i="4"/>
  <c r="N42" i="4"/>
  <c r="M42" i="4"/>
  <c r="L42" i="4"/>
  <c r="K42" i="4"/>
  <c r="P41" i="4"/>
  <c r="J41" i="4"/>
  <c r="D41" i="4"/>
  <c r="C41" i="4"/>
  <c r="B41" i="4"/>
  <c r="J40" i="4"/>
  <c r="D40" i="4"/>
  <c r="J39" i="4"/>
  <c r="D39" i="4"/>
  <c r="C39" i="4" s="1"/>
  <c r="P38" i="4"/>
  <c r="J38" i="4"/>
  <c r="D38" i="4"/>
  <c r="P37" i="4"/>
  <c r="J37" i="4"/>
  <c r="D37" i="4"/>
  <c r="P36" i="4"/>
  <c r="J36" i="4"/>
  <c r="D36" i="4"/>
  <c r="U42" i="4"/>
  <c r="P35" i="4"/>
  <c r="J35" i="4"/>
  <c r="P34" i="4"/>
  <c r="J34" i="4"/>
  <c r="D34" i="4"/>
  <c r="I42" i="4"/>
  <c r="H42" i="4"/>
  <c r="S42" i="4"/>
  <c r="P31" i="4"/>
  <c r="J31" i="4"/>
  <c r="F42" i="4"/>
  <c r="Q42" i="4"/>
  <c r="J30" i="4"/>
  <c r="C40" i="4" l="1"/>
  <c r="C38" i="4"/>
  <c r="B38" i="4"/>
  <c r="C37" i="4"/>
  <c r="B37" i="4"/>
  <c r="C36" i="4"/>
  <c r="C34" i="4"/>
  <c r="J42" i="4"/>
  <c r="B34" i="4"/>
  <c r="D35" i="4"/>
  <c r="G42" i="4"/>
  <c r="B39" i="4"/>
  <c r="P30" i="4"/>
  <c r="B36" i="4"/>
  <c r="B40" i="4"/>
  <c r="L13" i="4"/>
  <c r="P42" i="4" l="1"/>
  <c r="D31" i="4"/>
  <c r="C35" i="4"/>
  <c r="B35" i="4"/>
  <c r="L12" i="4"/>
  <c r="B31" i="4" l="1"/>
  <c r="C31" i="4"/>
  <c r="E42" i="4"/>
  <c r="D30" i="4"/>
  <c r="D42" i="4" l="1"/>
  <c r="C30" i="4"/>
  <c r="C42" i="4" s="1"/>
  <c r="B30" i="4"/>
  <c r="B42" i="4" s="1"/>
  <c r="L10" i="4"/>
  <c r="D20" i="4" l="1"/>
  <c r="E20" i="4"/>
  <c r="F20" i="4"/>
  <c r="G20" i="4"/>
  <c r="H20" i="4"/>
  <c r="I20" i="4"/>
  <c r="J20" i="4"/>
  <c r="K20" i="4"/>
  <c r="L9" i="4"/>
  <c r="L20" i="4" l="1"/>
</calcChain>
</file>

<file path=xl/sharedStrings.xml><?xml version="1.0" encoding="utf-8"?>
<sst xmlns="http://schemas.openxmlformats.org/spreadsheetml/2006/main" count="61" uniqueCount="38">
  <si>
    <t>Gjithsej Pranimet</t>
  </si>
  <si>
    <t>Tatimi në pronë</t>
  </si>
  <si>
    <t>Taksa për Leje Ndërtimi</t>
  </si>
  <si>
    <t>Taksa për shfrytëzim të hapësirave publike</t>
  </si>
  <si>
    <t>Taksa për çertifikata dhe dokumente</t>
  </si>
  <si>
    <t>Gjoba ne trafik dhe nga Gjykata</t>
  </si>
  <si>
    <t>Taksa për automjete</t>
  </si>
  <si>
    <t>Participim në Shëndetësi</t>
  </si>
  <si>
    <t>Participim në Arsim</t>
  </si>
  <si>
    <t>Të hyra tjera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</si>
  <si>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</si>
  <si>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</si>
  <si>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</si>
  <si>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</si>
  <si>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</si>
  <si>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</si>
  <si>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</si>
  <si>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</si>
  <si>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</si>
  <si>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</si>
  <si>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Nenetor</t>
  </si>
  <si>
    <t>Dhjetor</t>
  </si>
  <si>
    <t>Viti</t>
  </si>
  <si>
    <t>Muaji</t>
  </si>
  <si>
    <t>Gjithsejt Pagesat</t>
  </si>
  <si>
    <t>Shpenzimet</t>
  </si>
  <si>
    <t>Qeveria Lokale</t>
  </si>
  <si>
    <t>Paga</t>
  </si>
  <si>
    <t>Mallra dhe shërbime</t>
  </si>
  <si>
    <t>Shpenzime komunale</t>
  </si>
  <si>
    <t>Subvencione dhe Transfere</t>
  </si>
  <si>
    <t>Shpenzime Kapitale</t>
  </si>
  <si>
    <t>Arsimi</t>
  </si>
  <si>
    <t>Shëndetësia dhe Sherbimet Sociale</t>
  </si>
  <si>
    <t>SHPENZIMET SIPAS MUAJVE/ 2024</t>
  </si>
  <si>
    <t>TË HYRAT SIPAS MUAJVE/ 2024</t>
  </si>
  <si>
    <t>Shpenzimet 2024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</si>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</sst>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0"/>
      <color rgb="FF000000"/>
      <name val="Arial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i/>
      <sz val="14"/>
      <color rgb="FF000000"/>
      <name val="Arial"/>
      <family val="2"/>
    </font>
    <font>
      <sz val="9"/>
      <color rgb="FF000000"/>
      <name val="Calibri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9BC2E6"/>
        <bgColor rgb="FF9BC2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9">
    <xf numFmtId="0" fontId="0" fillId="0" borderId="0" xfId="0" applyFont="1" applyAlignment="1"/>
    <xf numFmtId="0" fontId="0" fillId="0" borderId="0" xfId="0" applyFont="1" applyAlignment="1">
      <alignment wrapText="1"/>
    </xf>
    <xf numFmtId="0" fontId="4" fillId="0" borderId="1" xfId="0" applyFont="1" applyBorder="1" applyAlignment="1"/>
    <xf numFmtId="4" fontId="6" fillId="2" borderId="1" xfId="0" applyNumberFormat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7" fillId="2" borderId="1" xfId="1" applyFont="1" applyFill="1" applyBorder="1" applyAlignment="1">
      <alignment horizontal="right"/>
    </xf>
    <xf numFmtId="43" fontId="7" fillId="7" borderId="1" xfId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/>
    </xf>
    <xf numFmtId="43" fontId="6" fillId="2" borderId="6" xfId="1" applyFont="1" applyFill="1" applyBorder="1" applyAlignment="1">
      <alignment horizontal="right"/>
    </xf>
    <xf numFmtId="0" fontId="2" fillId="3" borderId="8" xfId="0" applyFont="1" applyFill="1" applyBorder="1" applyAlignment="1"/>
    <xf numFmtId="4" fontId="5" fillId="3" borderId="8" xfId="0" applyNumberFormat="1" applyFont="1" applyFill="1" applyBorder="1" applyAlignment="1"/>
    <xf numFmtId="4" fontId="5" fillId="3" borderId="9" xfId="0" applyNumberFormat="1" applyFont="1" applyFill="1" applyBorder="1" applyAlignment="1"/>
    <xf numFmtId="43" fontId="7" fillId="7" borderId="1" xfId="1" applyFont="1" applyFill="1" applyBorder="1" applyAlignment="1"/>
    <xf numFmtId="43" fontId="6" fillId="2" borderId="1" xfId="1" applyFont="1" applyFill="1" applyBorder="1" applyAlignment="1"/>
    <xf numFmtId="43" fontId="7" fillId="0" borderId="1" xfId="1" applyFont="1" applyBorder="1" applyAlignment="1"/>
    <xf numFmtId="43" fontId="7" fillId="2" borderId="1" xfId="1" applyFont="1" applyFill="1" applyBorder="1" applyAlignment="1"/>
    <xf numFmtId="43" fontId="7" fillId="2" borderId="6" xfId="1" applyFont="1" applyFill="1" applyBorder="1" applyAlignment="1"/>
    <xf numFmtId="43" fontId="8" fillId="0" borderId="0" xfId="1" applyFont="1" applyAlignment="1"/>
    <xf numFmtId="0" fontId="4" fillId="2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43" fontId="4" fillId="0" borderId="1" xfId="1" applyFont="1" applyBorder="1" applyAlignment="1"/>
    <xf numFmtId="43" fontId="10" fillId="2" borderId="1" xfId="1" applyFont="1" applyFill="1" applyBorder="1" applyAlignment="1">
      <alignment horizontal="center"/>
    </xf>
    <xf numFmtId="43" fontId="10" fillId="0" borderId="1" xfId="1" applyFont="1" applyBorder="1" applyAlignment="1"/>
    <xf numFmtId="43" fontId="0" fillId="0" borderId="0" xfId="1" applyFont="1" applyAlignment="1"/>
    <xf numFmtId="43" fontId="10" fillId="0" borderId="1" xfId="0" applyNumberFormat="1" applyFont="1" applyBorder="1" applyAlignment="1"/>
    <xf numFmtId="0" fontId="10" fillId="0" borderId="1" xfId="0" applyFont="1" applyBorder="1" applyAlignment="1"/>
    <xf numFmtId="43" fontId="4" fillId="3" borderId="1" xfId="1" applyFont="1" applyFill="1" applyBorder="1" applyAlignment="1"/>
    <xf numFmtId="0" fontId="4" fillId="8" borderId="1" xfId="0" applyFont="1" applyFill="1" applyBorder="1" applyAlignment="1">
      <alignment wrapText="1"/>
    </xf>
    <xf numFmtId="43" fontId="11" fillId="0" borderId="0" xfId="1" applyFont="1" applyAlignment="1"/>
    <xf numFmtId="43" fontId="11" fillId="0" borderId="0" xfId="0" applyNumberFormat="1" applyFont="1" applyAlignment="1"/>
    <xf numFmtId="0" fontId="11" fillId="0" borderId="0" xfId="0" applyFont="1" applyAlignment="1"/>
    <xf numFmtId="4" fontId="12" fillId="0" borderId="0" xfId="0" applyNumberFormat="1" applyFont="1" applyAlignment="1"/>
    <xf numFmtId="0" fontId="9" fillId="12" borderId="0" xfId="0" applyFont="1" applyFill="1" applyBorder="1" applyAlignment="1">
      <alignment horizontal="center" vertical="center" textRotation="90" wrapText="1"/>
    </xf>
    <xf numFmtId="0" fontId="2" fillId="13" borderId="0" xfId="0" applyFont="1" applyFill="1" applyBorder="1" applyAlignment="1"/>
    <xf numFmtId="4" fontId="5" fillId="13" borderId="0" xfId="0" applyNumberFormat="1" applyFont="1" applyFill="1" applyBorder="1" applyAlignment="1"/>
    <xf numFmtId="43" fontId="5" fillId="2" borderId="6" xfId="1" applyFont="1" applyFill="1" applyBorder="1" applyAlignment="1"/>
    <xf numFmtId="43" fontId="8" fillId="12" borderId="0" xfId="1" applyFont="1" applyFill="1" applyAlignment="1"/>
    <xf numFmtId="0" fontId="9" fillId="0" borderId="5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4:U51"/>
  <sheetViews>
    <sheetView tabSelected="1" topLeftCell="A19" workbookViewId="0">
      <selection activeCell="U34" sqref="U34"/>
    </sheetView>
  </sheetViews>
  <sheetFormatPr defaultColWidth="14.42578125" defaultRowHeight="15.75" customHeight="1" x14ac:dyDescent="0.2"/>
  <cols>
    <col min="1" max="2" width="12.42578125" customWidth="1"/>
    <col min="3" max="3" width="12.28515625" customWidth="1"/>
    <col min="4" max="4" width="12.85546875" customWidth="1"/>
    <col min="5" max="5" width="12" customWidth="1"/>
    <col min="6" max="6" width="11.7109375" customWidth="1"/>
    <col min="7" max="7" width="10.85546875" customWidth="1"/>
    <col min="8" max="8" width="11.42578125" customWidth="1"/>
    <col min="9" max="9" width="12.140625" customWidth="1"/>
    <col min="10" max="10" width="12" customWidth="1"/>
    <col min="11" max="11" width="12.140625" customWidth="1"/>
    <col min="12" max="12" width="11.85546875" customWidth="1"/>
    <col min="13" max="13" width="10.140625" customWidth="1"/>
    <col min="14" max="14" width="9.5703125" customWidth="1"/>
    <col min="15" max="15" width="11.7109375" customWidth="1"/>
    <col min="16" max="16" width="12.85546875" customWidth="1"/>
    <col min="17" max="17" width="11.5703125" customWidth="1"/>
    <col min="18" max="18" width="11.140625" customWidth="1"/>
    <col min="19" max="19" width="10.42578125" customWidth="1"/>
    <col min="20" max="20" width="9.7109375" customWidth="1"/>
    <col min="21" max="21" width="11" customWidth="1"/>
    <col min="22" max="22" width="9.5703125" customWidth="1"/>
  </cols>
  <sheetData>
    <row r="4" spans="1:12" ht="15.75" customHeight="1" x14ac:dyDescent="0.2">
      <c r="A4" s="48" t="s">
        <v>35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6" spans="1:12" ht="15.75" customHeight="1" thickBot="1" x14ac:dyDescent="0.25"/>
    <row r="7" spans="1:12" s="1" customFormat="1" ht="75" customHeight="1" x14ac:dyDescent="0.2">
      <c r="A7" s="8" t="s">
        <v>22</v>
      </c>
      <c r="B7" s="9" t="s">
        <v>23</v>
      </c>
      <c r="C7" s="10" t="s">
        <v>0</v>
      </c>
      <c r="D7" s="10" t="s">
        <v>1</v>
      </c>
      <c r="E7" s="11" t="s">
        <v>2</v>
      </c>
      <c r="F7" s="12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3" t="s">
        <v>9</v>
      </c>
    </row>
    <row r="8" spans="1:12" ht="12.75" x14ac:dyDescent="0.2">
      <c r="A8" s="46">
        <v>2024</v>
      </c>
      <c r="B8" s="2" t="s">
        <v>10</v>
      </c>
      <c r="C8" s="3">
        <v>572963.52</v>
      </c>
      <c r="D8" s="3">
        <v>147246.64000000001</v>
      </c>
      <c r="E8" s="3">
        <v>137191.20000000001</v>
      </c>
      <c r="F8" s="3">
        <v>19476.62</v>
      </c>
      <c r="G8" s="3">
        <v>23450.5</v>
      </c>
      <c r="H8" s="3"/>
      <c r="I8" s="3">
        <v>29460</v>
      </c>
      <c r="J8" s="3">
        <v>24351</v>
      </c>
      <c r="K8" s="3">
        <v>28401</v>
      </c>
      <c r="L8" s="14">
        <f>C8-D8-E8-F8-G8-H8-I8-J8-K8</f>
        <v>163386.56</v>
      </c>
    </row>
    <row r="9" spans="1:12" ht="12.75" x14ac:dyDescent="0.2">
      <c r="A9" s="46"/>
      <c r="B9" s="2" t="s">
        <v>11</v>
      </c>
      <c r="C9" s="3">
        <v>491349.72</v>
      </c>
      <c r="D9" s="3">
        <v>119391.64</v>
      </c>
      <c r="E9" s="3">
        <v>140564.79999999999</v>
      </c>
      <c r="F9" s="3">
        <v>19165.009999999998</v>
      </c>
      <c r="G9" s="3">
        <v>16178.5</v>
      </c>
      <c r="H9" s="3"/>
      <c r="I9" s="3">
        <v>29020.04</v>
      </c>
      <c r="J9" s="3">
        <v>18482</v>
      </c>
      <c r="K9" s="3">
        <v>13314.5</v>
      </c>
      <c r="L9" s="14">
        <f>C9-D9-E9-F9-G9-H9-I9-J9-K9</f>
        <v>135233.22999999995</v>
      </c>
    </row>
    <row r="10" spans="1:12" ht="12.75" x14ac:dyDescent="0.2">
      <c r="A10" s="46"/>
      <c r="B10" s="2" t="s">
        <v>12</v>
      </c>
      <c r="C10" s="7">
        <v>1115172.46</v>
      </c>
      <c r="D10" s="4">
        <v>222718.88</v>
      </c>
      <c r="E10" s="4">
        <v>364821.22</v>
      </c>
      <c r="F10" s="5">
        <v>13375.53</v>
      </c>
      <c r="G10" s="4">
        <v>14998.5</v>
      </c>
      <c r="H10" s="6">
        <v>297868</v>
      </c>
      <c r="I10" s="4">
        <v>31610.25</v>
      </c>
      <c r="J10" s="4">
        <v>24077.75</v>
      </c>
      <c r="K10" s="4">
        <v>11732</v>
      </c>
      <c r="L10" s="14">
        <f t="shared" ref="L10:L18" si="0">C10-D10-E10-F10-G10-H10-I10-J10-K10</f>
        <v>133970.32999999996</v>
      </c>
    </row>
    <row r="11" spans="1:12" ht="12.75" x14ac:dyDescent="0.2">
      <c r="A11" s="46"/>
      <c r="B11" s="2" t="s">
        <v>13</v>
      </c>
      <c r="C11" s="7">
        <v>1049509.46</v>
      </c>
      <c r="D11" s="4">
        <v>514640.88</v>
      </c>
      <c r="E11" s="4">
        <v>227367.02</v>
      </c>
      <c r="F11" s="5">
        <v>19347.93</v>
      </c>
      <c r="G11" s="4">
        <v>17569</v>
      </c>
      <c r="H11" s="6"/>
      <c r="I11" s="4">
        <v>31840.080000000002</v>
      </c>
      <c r="J11" s="4">
        <v>16592.75</v>
      </c>
      <c r="K11" s="4">
        <v>9185</v>
      </c>
      <c r="L11" s="15">
        <f t="shared" si="0"/>
        <v>212966.79999999993</v>
      </c>
    </row>
    <row r="12" spans="1:12" ht="12.75" x14ac:dyDescent="0.2">
      <c r="A12" s="46"/>
      <c r="B12" s="2" t="s">
        <v>14</v>
      </c>
      <c r="C12" s="7">
        <v>1087644.76</v>
      </c>
      <c r="D12" s="4">
        <v>293896.78999999998</v>
      </c>
      <c r="E12" s="4">
        <v>188560.6</v>
      </c>
      <c r="F12" s="5">
        <v>13807.29</v>
      </c>
      <c r="G12" s="4">
        <v>18415.5</v>
      </c>
      <c r="H12" s="6"/>
      <c r="I12" s="4">
        <v>35061.019999999997</v>
      </c>
      <c r="J12" s="4">
        <v>21352.25</v>
      </c>
      <c r="K12" s="4">
        <v>17830</v>
      </c>
      <c r="L12" s="15">
        <f t="shared" si="0"/>
        <v>498721.30999999994</v>
      </c>
    </row>
    <row r="13" spans="1:12" s="24" customFormat="1" ht="12.75" x14ac:dyDescent="0.2">
      <c r="A13" s="46"/>
      <c r="B13" s="2" t="s">
        <v>15</v>
      </c>
      <c r="C13" s="19"/>
      <c r="D13" s="20"/>
      <c r="E13" s="20"/>
      <c r="F13" s="21"/>
      <c r="G13" s="20"/>
      <c r="H13" s="22"/>
      <c r="I13" s="20"/>
      <c r="J13" s="20"/>
      <c r="K13" s="20"/>
      <c r="L13" s="23">
        <f t="shared" si="0"/>
        <v>0</v>
      </c>
    </row>
    <row r="14" spans="1:12" ht="12.75" x14ac:dyDescent="0.2">
      <c r="A14" s="46"/>
      <c r="B14" s="2" t="s">
        <v>16</v>
      </c>
      <c r="C14" s="19"/>
      <c r="D14" s="20"/>
      <c r="E14" s="20"/>
      <c r="F14" s="21"/>
      <c r="G14" s="20"/>
      <c r="H14" s="22"/>
      <c r="I14" s="20"/>
      <c r="J14" s="20"/>
      <c r="K14" s="20"/>
      <c r="L14" s="23">
        <f t="shared" si="0"/>
        <v>0</v>
      </c>
    </row>
    <row r="15" spans="1:12" ht="12.75" x14ac:dyDescent="0.2">
      <c r="A15" s="46"/>
      <c r="B15" s="2" t="s">
        <v>17</v>
      </c>
      <c r="C15" s="19"/>
      <c r="D15" s="20"/>
      <c r="E15" s="20"/>
      <c r="F15" s="21"/>
      <c r="G15" s="20"/>
      <c r="H15" s="22"/>
      <c r="I15" s="20"/>
      <c r="J15" s="20"/>
      <c r="K15" s="20"/>
      <c r="L15" s="23">
        <f t="shared" si="0"/>
        <v>0</v>
      </c>
    </row>
    <row r="16" spans="1:12" ht="12.75" x14ac:dyDescent="0.2">
      <c r="A16" s="46"/>
      <c r="B16" s="2" t="s">
        <v>18</v>
      </c>
      <c r="C16" s="19"/>
      <c r="D16" s="19"/>
      <c r="E16" s="19"/>
      <c r="F16" s="19"/>
      <c r="G16" s="19"/>
      <c r="H16" s="19"/>
      <c r="I16" s="19"/>
      <c r="J16" s="19"/>
      <c r="K16" s="19"/>
      <c r="L16" s="19">
        <f t="shared" si="0"/>
        <v>0</v>
      </c>
    </row>
    <row r="17" spans="1:21" s="32" customFormat="1" ht="12.75" x14ac:dyDescent="0.2">
      <c r="A17" s="46"/>
      <c r="B17" s="29" t="s">
        <v>19</v>
      </c>
      <c r="C17" s="19"/>
      <c r="D17" s="20"/>
      <c r="E17" s="20"/>
      <c r="F17" s="21"/>
      <c r="G17" s="20"/>
      <c r="H17" s="22"/>
      <c r="I17" s="20"/>
      <c r="J17" s="20"/>
      <c r="K17" s="20"/>
      <c r="L17" s="19">
        <f t="shared" si="0"/>
        <v>0</v>
      </c>
    </row>
    <row r="18" spans="1:21" s="24" customFormat="1" ht="12.75" x14ac:dyDescent="0.2">
      <c r="A18" s="46"/>
      <c r="B18" s="29" t="s">
        <v>20</v>
      </c>
      <c r="C18" s="19"/>
      <c r="D18" s="20"/>
      <c r="E18" s="20"/>
      <c r="F18" s="21"/>
      <c r="G18" s="20"/>
      <c r="H18" s="22"/>
      <c r="I18" s="20"/>
      <c r="J18" s="20"/>
      <c r="K18" s="20"/>
      <c r="L18" s="23">
        <f t="shared" si="0"/>
        <v>0</v>
      </c>
      <c r="M18" s="45"/>
    </row>
    <row r="19" spans="1:21" ht="12.75" x14ac:dyDescent="0.2">
      <c r="A19" s="46"/>
      <c r="B19" s="2" t="s">
        <v>21</v>
      </c>
      <c r="C19" s="19"/>
      <c r="D19" s="20"/>
      <c r="E19" s="20"/>
      <c r="F19" s="21"/>
      <c r="G19" s="20"/>
      <c r="H19" s="22"/>
      <c r="I19" s="20"/>
      <c r="J19" s="20"/>
      <c r="K19" s="20"/>
      <c r="L19" s="44"/>
      <c r="N19" s="40"/>
    </row>
    <row r="20" spans="1:21" ht="20.25" customHeight="1" thickBot="1" x14ac:dyDescent="0.25">
      <c r="A20" s="47"/>
      <c r="B20" s="16" t="s">
        <v>37</v>
      </c>
      <c r="C20" s="17">
        <f t="shared" ref="C20:L20" si="1">SUM(C8:C19)</f>
        <v>4316639.92</v>
      </c>
      <c r="D20" s="17">
        <f t="shared" si="1"/>
        <v>1297894.83</v>
      </c>
      <c r="E20" s="17">
        <f t="shared" si="1"/>
        <v>1058504.8400000001</v>
      </c>
      <c r="F20" s="17">
        <f t="shared" si="1"/>
        <v>85172.38</v>
      </c>
      <c r="G20" s="17">
        <f t="shared" si="1"/>
        <v>90612</v>
      </c>
      <c r="H20" s="17">
        <f t="shared" si="1"/>
        <v>297868</v>
      </c>
      <c r="I20" s="17">
        <f t="shared" si="1"/>
        <v>156991.39000000001</v>
      </c>
      <c r="J20" s="17">
        <f t="shared" si="1"/>
        <v>104855.75</v>
      </c>
      <c r="K20" s="17">
        <f t="shared" si="1"/>
        <v>80462.5</v>
      </c>
      <c r="L20" s="18">
        <f t="shared" si="1"/>
        <v>1144278.2299999997</v>
      </c>
    </row>
    <row r="21" spans="1:21" ht="20.25" customHeight="1" x14ac:dyDescent="0.2">
      <c r="A21" s="41"/>
      <c r="B21" s="42"/>
    </row>
    <row r="22" spans="1:21" ht="65.25" customHeight="1" x14ac:dyDescent="0.2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21" ht="20.25" customHeight="1" x14ac:dyDescent="0.2">
      <c r="A23" s="41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21" ht="20.25" customHeight="1" x14ac:dyDescent="0.2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21" ht="20.25" customHeight="1" x14ac:dyDescent="0.2">
      <c r="A25" s="41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21" ht="20.25" customHeight="1" x14ac:dyDescent="0.2">
      <c r="A26" s="41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21" ht="15.75" customHeight="1" x14ac:dyDescent="0.2">
      <c r="A27" s="48" t="s">
        <v>34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</row>
    <row r="29" spans="1:21" s="1" customFormat="1" ht="36.75" customHeight="1" x14ac:dyDescent="0.2">
      <c r="A29" s="36" t="s">
        <v>36</v>
      </c>
      <c r="B29" s="25" t="s">
        <v>24</v>
      </c>
      <c r="C29" s="25" t="s">
        <v>25</v>
      </c>
      <c r="D29" s="26" t="s">
        <v>26</v>
      </c>
      <c r="E29" s="25" t="s">
        <v>27</v>
      </c>
      <c r="F29" s="25" t="s">
        <v>28</v>
      </c>
      <c r="G29" s="25" t="s">
        <v>29</v>
      </c>
      <c r="H29" s="25" t="s">
        <v>30</v>
      </c>
      <c r="I29" s="25" t="s">
        <v>31</v>
      </c>
      <c r="J29" s="27" t="s">
        <v>32</v>
      </c>
      <c r="K29" s="25" t="s">
        <v>27</v>
      </c>
      <c r="L29" s="25" t="s">
        <v>28</v>
      </c>
      <c r="M29" s="25" t="s">
        <v>29</v>
      </c>
      <c r="N29" s="25" t="s">
        <v>30</v>
      </c>
      <c r="O29" s="25" t="s">
        <v>31</v>
      </c>
      <c r="P29" s="28" t="s">
        <v>33</v>
      </c>
      <c r="Q29" s="25" t="s">
        <v>27</v>
      </c>
      <c r="R29" s="25" t="s">
        <v>28</v>
      </c>
      <c r="S29" s="25" t="s">
        <v>29</v>
      </c>
      <c r="T29" s="25" t="s">
        <v>30</v>
      </c>
      <c r="U29" s="25" t="s">
        <v>31</v>
      </c>
    </row>
    <row r="30" spans="1:21" s="32" customFormat="1" ht="12.75" x14ac:dyDescent="0.2">
      <c r="A30" s="29" t="s">
        <v>10</v>
      </c>
      <c r="B30" s="29">
        <f>D30+J30+P30</f>
        <v>3157540.8000000003</v>
      </c>
      <c r="C30" s="29">
        <f>D30+J30+P30</f>
        <v>3157540.8000000003</v>
      </c>
      <c r="D30" s="30">
        <f>E30+F30+G30+H30+I30</f>
        <v>1276082.81</v>
      </c>
      <c r="E30" s="31">
        <v>280246.71999999997</v>
      </c>
      <c r="F30" s="31">
        <v>182620.46</v>
      </c>
      <c r="G30" s="31"/>
      <c r="H30" s="31"/>
      <c r="I30" s="31">
        <v>813215.63</v>
      </c>
      <c r="J30" s="31">
        <f>K30+L30+M30+N30+O30</f>
        <v>1502967.81</v>
      </c>
      <c r="K30" s="31">
        <v>1502967.81</v>
      </c>
      <c r="L30" s="31"/>
      <c r="M30" s="31"/>
      <c r="N30" s="31"/>
      <c r="O30" s="31"/>
      <c r="P30" s="31">
        <f>Q30+R30+S30+T30+U30</f>
        <v>378490.18</v>
      </c>
      <c r="Q30" s="31">
        <f>359421.91+19068.27</f>
        <v>378490.18</v>
      </c>
      <c r="R30" s="31"/>
      <c r="S30" s="31"/>
      <c r="T30" s="31"/>
      <c r="U30" s="31"/>
    </row>
    <row r="31" spans="1:21" s="32" customFormat="1" ht="12.75" x14ac:dyDescent="0.2">
      <c r="A31" s="29" t="s">
        <v>11</v>
      </c>
      <c r="B31" s="29">
        <f>D31+J31+P31</f>
        <v>5158758.74</v>
      </c>
      <c r="C31" s="29">
        <f>D31+J31+P31</f>
        <v>5158758.74</v>
      </c>
      <c r="D31" s="30">
        <f>E31+F31+G31+H31+I31</f>
        <v>2082476.31</v>
      </c>
      <c r="E31" s="31">
        <v>256601.82</v>
      </c>
      <c r="F31" s="31">
        <v>482643.68</v>
      </c>
      <c r="G31" s="31">
        <v>7000</v>
      </c>
      <c r="H31" s="31">
        <v>109400</v>
      </c>
      <c r="I31" s="31">
        <v>1226830.81</v>
      </c>
      <c r="J31" s="31">
        <f>K31+L31+M31+N31+O31</f>
        <v>2400595.7200000002</v>
      </c>
      <c r="K31" s="31">
        <v>1586322.33</v>
      </c>
      <c r="L31" s="31">
        <v>148931.96</v>
      </c>
      <c r="M31" s="31">
        <v>13661.25</v>
      </c>
      <c r="N31" s="31"/>
      <c r="O31" s="31">
        <v>651680.18000000005</v>
      </c>
      <c r="P31" s="31">
        <f>Q31+R31+S31+T31+U31</f>
        <v>675686.71</v>
      </c>
      <c r="Q31" s="31">
        <f>432934.04+22297.47</f>
        <v>455231.51</v>
      </c>
      <c r="R31" s="31">
        <f>198666.57+9788.63</f>
        <v>208455.2</v>
      </c>
      <c r="S31" s="31">
        <f>10000+2000</f>
        <v>12000</v>
      </c>
      <c r="T31" s="31"/>
      <c r="U31" s="31"/>
    </row>
    <row r="32" spans="1:21" s="32" customFormat="1" ht="12.75" x14ac:dyDescent="0.2">
      <c r="A32" s="29" t="s">
        <v>12</v>
      </c>
      <c r="B32" s="29">
        <f>D32+J32+P32</f>
        <v>5690656.6100000003</v>
      </c>
      <c r="C32" s="29">
        <f>D32+J32+P32</f>
        <v>5690656.6100000003</v>
      </c>
      <c r="D32" s="30">
        <f>E32+F32+G32+H32+I32</f>
        <v>2430081.4000000004</v>
      </c>
      <c r="E32" s="31">
        <v>255475.5</v>
      </c>
      <c r="F32" s="31">
        <v>435236.4</v>
      </c>
      <c r="G32" s="31">
        <v>25999.58</v>
      </c>
      <c r="H32" s="31">
        <v>91198.05</v>
      </c>
      <c r="I32" s="31">
        <v>1622171.87</v>
      </c>
      <c r="J32" s="31">
        <f>K32+L32+M32+N32+O32</f>
        <v>2489990.4300000002</v>
      </c>
      <c r="K32" s="31">
        <v>1984211.31</v>
      </c>
      <c r="L32" s="31">
        <v>219232.31</v>
      </c>
      <c r="M32" s="31">
        <v>14399.81</v>
      </c>
      <c r="N32" s="31"/>
      <c r="O32" s="31">
        <v>272147</v>
      </c>
      <c r="P32" s="31">
        <f>Q32+R32+S32+T32+U32</f>
        <v>770584.78</v>
      </c>
      <c r="Q32" s="31">
        <f>380324.95+25912.42</f>
        <v>406237.37</v>
      </c>
      <c r="R32" s="31">
        <f>197101.67+20366.1</f>
        <v>217467.77000000002</v>
      </c>
      <c r="S32" s="31">
        <f>9025.49+0</f>
        <v>9025.49</v>
      </c>
      <c r="T32" s="31"/>
      <c r="U32" s="31">
        <f>117500+20354.15</f>
        <v>137854.15</v>
      </c>
    </row>
    <row r="33" spans="1:21" s="32" customFormat="1" ht="12.75" x14ac:dyDescent="0.2">
      <c r="A33" s="29" t="s">
        <v>13</v>
      </c>
      <c r="B33" s="29">
        <f>D33+J33+P33</f>
        <v>5821581.0899999989</v>
      </c>
      <c r="C33" s="29">
        <f>D33+J33+P33</f>
        <v>5821581.0899999989</v>
      </c>
      <c r="D33" s="30">
        <f>E33+F33+G33+H33+I33</f>
        <v>2961387.8899999997</v>
      </c>
      <c r="E33" s="31">
        <v>254632</v>
      </c>
      <c r="F33" s="31">
        <v>863612.36</v>
      </c>
      <c r="G33" s="31">
        <v>44289.05</v>
      </c>
      <c r="H33" s="31">
        <v>524134.82</v>
      </c>
      <c r="I33" s="31">
        <v>1274719.6599999999</v>
      </c>
      <c r="J33" s="31">
        <f>K33+L33+M33+N33+O33</f>
        <v>2122047.0699999998</v>
      </c>
      <c r="K33" s="31">
        <v>1749185.98</v>
      </c>
      <c r="L33" s="31">
        <v>166191.28</v>
      </c>
      <c r="M33" s="31">
        <v>52486.48</v>
      </c>
      <c r="N33" s="31"/>
      <c r="O33" s="31">
        <v>154183.32999999999</v>
      </c>
      <c r="P33" s="31">
        <f>Q33+R33+S33+T33+U33</f>
        <v>738146.13</v>
      </c>
      <c r="Q33" s="31">
        <f>388475.64+29551.14</f>
        <v>418026.78</v>
      </c>
      <c r="R33" s="31">
        <f>198091.23+78363.48</f>
        <v>276454.71000000002</v>
      </c>
      <c r="S33" s="31">
        <f>8502.26+3983.53</f>
        <v>12485.79</v>
      </c>
      <c r="T33" s="31"/>
      <c r="U33" s="31">
        <f>10000+21178.85</f>
        <v>31178.85</v>
      </c>
    </row>
    <row r="34" spans="1:21" s="32" customFormat="1" ht="12.75" x14ac:dyDescent="0.2">
      <c r="A34" s="29" t="s">
        <v>14</v>
      </c>
      <c r="B34" s="29">
        <f>D34+J34+P34</f>
        <v>5532718.9400000004</v>
      </c>
      <c r="C34" s="29">
        <f>D34+J34+P34</f>
        <v>5532718.9400000004</v>
      </c>
      <c r="D34" s="30">
        <f>E34+F34+G34+H34+I34</f>
        <v>2923344.44</v>
      </c>
      <c r="E34" s="30">
        <v>256109.53</v>
      </c>
      <c r="F34" s="30">
        <v>576740.61</v>
      </c>
      <c r="G34" s="30">
        <v>115684.4</v>
      </c>
      <c r="H34" s="30">
        <v>860655</v>
      </c>
      <c r="I34" s="30">
        <v>1114154.8999999999</v>
      </c>
      <c r="J34" s="31">
        <f>K34+L34+M34+N34+O34</f>
        <v>1896800.27</v>
      </c>
      <c r="K34" s="31">
        <v>1603058.56</v>
      </c>
      <c r="L34" s="31">
        <v>152327.60999999999</v>
      </c>
      <c r="M34" s="31">
        <v>61414.1</v>
      </c>
      <c r="N34" s="31"/>
      <c r="O34" s="31">
        <v>80000</v>
      </c>
      <c r="P34" s="31">
        <f>Q34+R34+S34+T34+U34</f>
        <v>712574.2300000001</v>
      </c>
      <c r="Q34" s="31">
        <v>412277.99000000005</v>
      </c>
      <c r="R34" s="31">
        <v>244798.1</v>
      </c>
      <c r="S34" s="31">
        <v>10498.14</v>
      </c>
      <c r="T34" s="31"/>
      <c r="U34" s="31">
        <v>45000</v>
      </c>
    </row>
    <row r="35" spans="1:21" ht="12.75" x14ac:dyDescent="0.2">
      <c r="A35" s="2" t="s">
        <v>15</v>
      </c>
      <c r="B35" s="29">
        <f t="shared" ref="B35:B41" si="2">D35+J35+P35</f>
        <v>0</v>
      </c>
      <c r="C35" s="29">
        <f t="shared" ref="C35:C41" si="3">D35+J35+P35</f>
        <v>0</v>
      </c>
      <c r="D35" s="30">
        <f t="shared" ref="D35:D41" si="4">E35+F35+G35+H35+I35</f>
        <v>0</v>
      </c>
      <c r="E35" s="33"/>
      <c r="F35" s="33"/>
      <c r="G35" s="33"/>
      <c r="H35" s="33"/>
      <c r="I35" s="33"/>
      <c r="J35" s="31">
        <f t="shared" ref="J35:J41" si="5">K35+L35+M35+N35+O35</f>
        <v>0</v>
      </c>
      <c r="K35" s="31"/>
      <c r="L35" s="31"/>
      <c r="M35" s="31"/>
      <c r="N35" s="31"/>
      <c r="O35" s="31"/>
      <c r="P35" s="31">
        <f t="shared" ref="P35:P41" si="6">Q35+R35+S35+T35+U35</f>
        <v>0</v>
      </c>
      <c r="Q35" s="31"/>
      <c r="R35" s="31"/>
      <c r="S35" s="31"/>
      <c r="T35" s="31"/>
      <c r="U35" s="31"/>
    </row>
    <row r="36" spans="1:21" s="32" customFormat="1" ht="12.75" x14ac:dyDescent="0.2">
      <c r="A36" s="29" t="s">
        <v>16</v>
      </c>
      <c r="B36" s="29">
        <f t="shared" si="2"/>
        <v>0</v>
      </c>
      <c r="C36" s="29">
        <f t="shared" si="3"/>
        <v>0</v>
      </c>
      <c r="D36" s="30">
        <f t="shared" si="4"/>
        <v>0</v>
      </c>
      <c r="E36" s="31"/>
      <c r="F36" s="31"/>
      <c r="G36" s="31"/>
      <c r="H36" s="31"/>
      <c r="I36" s="31"/>
      <c r="J36" s="31">
        <f t="shared" si="5"/>
        <v>0</v>
      </c>
      <c r="K36" s="31"/>
      <c r="L36" s="31"/>
      <c r="M36" s="31"/>
      <c r="N36" s="31"/>
      <c r="O36" s="31"/>
      <c r="P36" s="31">
        <f t="shared" si="6"/>
        <v>0</v>
      </c>
      <c r="Q36" s="31"/>
      <c r="R36" s="31"/>
      <c r="S36" s="31"/>
      <c r="T36" s="31"/>
      <c r="U36" s="31"/>
    </row>
    <row r="37" spans="1:21" s="32" customFormat="1" ht="12.75" x14ac:dyDescent="0.2">
      <c r="A37" s="29" t="s">
        <v>17</v>
      </c>
      <c r="B37" s="29">
        <f t="shared" si="2"/>
        <v>0</v>
      </c>
      <c r="C37" s="29">
        <f t="shared" si="3"/>
        <v>0</v>
      </c>
      <c r="D37" s="30">
        <f t="shared" si="4"/>
        <v>0</v>
      </c>
      <c r="E37" s="31"/>
      <c r="F37" s="31"/>
      <c r="G37" s="31"/>
      <c r="H37" s="31"/>
      <c r="I37" s="31"/>
      <c r="J37" s="31">
        <f t="shared" si="5"/>
        <v>0</v>
      </c>
      <c r="K37" s="31"/>
      <c r="L37" s="31"/>
      <c r="M37" s="31"/>
      <c r="N37" s="31"/>
      <c r="O37" s="31"/>
      <c r="P37" s="31">
        <f t="shared" si="6"/>
        <v>0</v>
      </c>
      <c r="Q37" s="31"/>
      <c r="R37" s="31"/>
      <c r="S37" s="31"/>
      <c r="T37" s="31"/>
      <c r="U37" s="31"/>
    </row>
    <row r="38" spans="1:21" s="32" customFormat="1" ht="12.75" x14ac:dyDescent="0.2">
      <c r="A38" s="29" t="s">
        <v>18</v>
      </c>
      <c r="B38" s="29">
        <f t="shared" si="2"/>
        <v>0</v>
      </c>
      <c r="C38" s="29">
        <f t="shared" si="3"/>
        <v>0</v>
      </c>
      <c r="D38" s="30">
        <f t="shared" si="4"/>
        <v>0</v>
      </c>
      <c r="E38" s="31"/>
      <c r="F38" s="31"/>
      <c r="G38" s="31"/>
      <c r="H38" s="31"/>
      <c r="I38" s="31"/>
      <c r="J38" s="31">
        <f t="shared" si="5"/>
        <v>0</v>
      </c>
      <c r="K38" s="31"/>
      <c r="L38" s="31"/>
      <c r="M38" s="31"/>
      <c r="N38" s="31"/>
      <c r="O38" s="31"/>
      <c r="P38" s="31">
        <f t="shared" si="6"/>
        <v>0</v>
      </c>
      <c r="Q38" s="31"/>
      <c r="R38" s="31"/>
      <c r="S38" s="31"/>
      <c r="T38" s="31"/>
      <c r="U38" s="31"/>
    </row>
    <row r="39" spans="1:21" s="32" customFormat="1" ht="12.75" x14ac:dyDescent="0.2">
      <c r="A39" s="29" t="s">
        <v>19</v>
      </c>
      <c r="B39" s="29">
        <f t="shared" si="2"/>
        <v>0</v>
      </c>
      <c r="C39" s="29">
        <f t="shared" si="3"/>
        <v>0</v>
      </c>
      <c r="D39" s="30">
        <f t="shared" si="4"/>
        <v>0</v>
      </c>
      <c r="E39" s="31"/>
      <c r="F39" s="31"/>
      <c r="G39" s="31"/>
      <c r="H39" s="31"/>
      <c r="I39" s="31"/>
      <c r="J39" s="31">
        <f t="shared" si="5"/>
        <v>0</v>
      </c>
      <c r="K39" s="31"/>
      <c r="L39" s="31"/>
      <c r="M39" s="31"/>
      <c r="N39" s="31"/>
      <c r="O39" s="31"/>
      <c r="P39" s="31">
        <f t="shared" si="6"/>
        <v>0</v>
      </c>
      <c r="Q39" s="31"/>
      <c r="R39" s="31"/>
      <c r="S39" s="31"/>
      <c r="T39" s="31"/>
      <c r="U39" s="31"/>
    </row>
    <row r="40" spans="1:21" ht="12.75" x14ac:dyDescent="0.2">
      <c r="A40" s="2" t="s">
        <v>20</v>
      </c>
      <c r="B40" s="29">
        <f t="shared" si="2"/>
        <v>0</v>
      </c>
      <c r="C40" s="29">
        <f t="shared" si="3"/>
        <v>0</v>
      </c>
      <c r="D40" s="30">
        <f t="shared" si="4"/>
        <v>0</v>
      </c>
      <c r="E40" s="30"/>
      <c r="F40" s="30"/>
      <c r="G40" s="30"/>
      <c r="H40" s="30"/>
      <c r="I40" s="30"/>
      <c r="J40" s="31">
        <f t="shared" si="5"/>
        <v>0</v>
      </c>
      <c r="K40" s="30"/>
      <c r="L40" s="30"/>
      <c r="M40" s="30"/>
      <c r="N40" s="30"/>
      <c r="O40" s="30"/>
      <c r="P40" s="31">
        <f t="shared" si="6"/>
        <v>0</v>
      </c>
      <c r="Q40" s="30"/>
      <c r="R40" s="30"/>
      <c r="S40" s="30"/>
      <c r="T40" s="30"/>
      <c r="U40" s="30"/>
    </row>
    <row r="41" spans="1:21" ht="12.75" x14ac:dyDescent="0.2">
      <c r="A41" s="2" t="s">
        <v>21</v>
      </c>
      <c r="B41" s="29">
        <f t="shared" si="2"/>
        <v>0</v>
      </c>
      <c r="C41" s="29">
        <f t="shared" si="3"/>
        <v>0</v>
      </c>
      <c r="D41" s="30">
        <f t="shared" si="4"/>
        <v>0</v>
      </c>
      <c r="E41" s="34"/>
      <c r="F41" s="34"/>
      <c r="G41" s="34"/>
      <c r="H41" s="34"/>
      <c r="I41" s="34"/>
      <c r="J41" s="31">
        <f t="shared" si="5"/>
        <v>0</v>
      </c>
      <c r="K41" s="34"/>
      <c r="L41" s="34"/>
      <c r="M41" s="34"/>
      <c r="N41" s="34"/>
      <c r="O41" s="34"/>
      <c r="P41" s="31">
        <f t="shared" si="6"/>
        <v>0</v>
      </c>
      <c r="Q41" s="34"/>
      <c r="R41" s="34"/>
      <c r="S41" s="34"/>
      <c r="T41" s="34"/>
      <c r="U41" s="34"/>
    </row>
    <row r="42" spans="1:21" s="32" customFormat="1" ht="12.75" x14ac:dyDescent="0.2">
      <c r="A42" s="35" t="s">
        <v>37</v>
      </c>
      <c r="B42" s="35">
        <f>SUM(B30:B41)</f>
        <v>25361256.180000003</v>
      </c>
      <c r="C42" s="35">
        <f t="shared" ref="C42:U42" si="7">SUM(C30:C41)</f>
        <v>25361256.180000003</v>
      </c>
      <c r="D42" s="35">
        <f t="shared" si="7"/>
        <v>11673372.85</v>
      </c>
      <c r="E42" s="35">
        <f t="shared" si="7"/>
        <v>1303065.57</v>
      </c>
      <c r="F42" s="35">
        <f t="shared" si="7"/>
        <v>2540853.5099999998</v>
      </c>
      <c r="G42" s="35">
        <f t="shared" si="7"/>
        <v>192973.03</v>
      </c>
      <c r="H42" s="35">
        <f t="shared" si="7"/>
        <v>1585387.87</v>
      </c>
      <c r="I42" s="35">
        <f t="shared" si="7"/>
        <v>6051092.8699999992</v>
      </c>
      <c r="J42" s="35">
        <f t="shared" si="7"/>
        <v>10412401.300000001</v>
      </c>
      <c r="K42" s="35">
        <f t="shared" si="7"/>
        <v>8425745.9900000002</v>
      </c>
      <c r="L42" s="35">
        <f t="shared" si="7"/>
        <v>686683.16</v>
      </c>
      <c r="M42" s="35">
        <f t="shared" si="7"/>
        <v>141961.64000000001</v>
      </c>
      <c r="N42" s="35">
        <f t="shared" si="7"/>
        <v>0</v>
      </c>
      <c r="O42" s="35">
        <f t="shared" si="7"/>
        <v>1158010.51</v>
      </c>
      <c r="P42" s="35">
        <f t="shared" si="7"/>
        <v>3275482.03</v>
      </c>
      <c r="Q42" s="35">
        <f t="shared" si="7"/>
        <v>2070263.83</v>
      </c>
      <c r="R42" s="35">
        <f t="shared" si="7"/>
        <v>947175.78</v>
      </c>
      <c r="S42" s="35">
        <f t="shared" si="7"/>
        <v>44009.42</v>
      </c>
      <c r="T42" s="35">
        <f t="shared" si="7"/>
        <v>0</v>
      </c>
      <c r="U42" s="35">
        <f t="shared" si="7"/>
        <v>214033</v>
      </c>
    </row>
    <row r="44" spans="1:21" ht="15.75" customHeight="1" x14ac:dyDescent="0.2">
      <c r="E44" s="38"/>
      <c r="F44" s="38"/>
      <c r="G44" s="38"/>
      <c r="H44" s="38"/>
      <c r="I44" s="38"/>
    </row>
    <row r="45" spans="1:21" ht="15.75" customHeight="1" x14ac:dyDescent="0.2">
      <c r="E45" s="38"/>
      <c r="P45" s="37"/>
      <c r="Q45" s="37"/>
      <c r="R45" s="38"/>
    </row>
    <row r="46" spans="1:21" ht="15.75" customHeight="1" x14ac:dyDescent="0.2">
      <c r="E46" s="38"/>
      <c r="P46" s="37"/>
      <c r="Q46" s="37"/>
      <c r="R46" s="38"/>
    </row>
    <row r="47" spans="1:21" ht="15.75" customHeight="1" x14ac:dyDescent="0.2">
      <c r="E47" s="38"/>
      <c r="O47" s="37"/>
      <c r="P47" s="37"/>
      <c r="Q47" s="37"/>
      <c r="R47" s="38"/>
    </row>
    <row r="48" spans="1:21" ht="15.75" customHeight="1" x14ac:dyDescent="0.2">
      <c r="E48" s="38"/>
      <c r="I48" s="38"/>
      <c r="P48" s="37"/>
      <c r="Q48" s="37"/>
      <c r="R48" s="38"/>
      <c r="S48" s="37"/>
    </row>
    <row r="49" spans="5:18" ht="15.75" customHeight="1" x14ac:dyDescent="0.2">
      <c r="E49" s="38"/>
      <c r="P49" s="37"/>
      <c r="Q49" s="37"/>
      <c r="R49" s="38"/>
    </row>
    <row r="50" spans="5:18" ht="15.75" customHeight="1" x14ac:dyDescent="0.2">
      <c r="E50" s="39"/>
      <c r="P50" s="37"/>
      <c r="Q50" s="37"/>
      <c r="R50" s="38"/>
    </row>
    <row r="51" spans="5:18" ht="15.75" customHeight="1" x14ac:dyDescent="0.2">
      <c r="P51" s="37"/>
      <c r="Q51" s="37"/>
      <c r="R51" s="38"/>
    </row>
  </sheetData>
  <mergeCells count="3">
    <mergeCell ref="A8:A20"/>
    <mergeCell ref="A4:L4"/>
    <mergeCell ref="A27:U2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Raporti mujor i TH dhe shpenzim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Emire Mashkulli</dc:creator>
  <cp:lastModifiedBy>Emire Mashkulli</cp:lastModifiedBy>
  <cp:lastPrinted>2023-11-10T14:20:22Z</cp:lastPrinted>
  <dcterms:created xsi:type="dcterms:W3CDTF">2021-02-25T07:44:21Z</dcterms:created>
  <dcterms:modified xsi:type="dcterms:W3CDTF">2024-07-16T07:01:35Z</dcterms:modified>
</cp:coreProperties>
</file>