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.saramati\Desktop\Raportimet KK Prizren 2024\10. Tetor 2024\Te protokoluar\"/>
    </mc:Choice>
  </mc:AlternateContent>
  <bookViews>
    <workbookView xWindow="0" yWindow="0" windowWidth="240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F16" i="1"/>
  <c r="H15" i="1"/>
  <c r="G14" i="1" l="1"/>
  <c r="F14" i="1"/>
  <c r="H12" i="1" l="1"/>
  <c r="G13" i="1"/>
  <c r="F13" i="1"/>
  <c r="G12" i="1" l="1"/>
  <c r="F12" i="1"/>
  <c r="G11" i="1" l="1"/>
  <c r="F11" i="1"/>
  <c r="G10" i="1" l="1"/>
  <c r="F10" i="1"/>
  <c r="F9" i="1" l="1"/>
  <c r="G9" i="1"/>
  <c r="F8" i="1" l="1"/>
  <c r="G8" i="1"/>
  <c r="F7" i="1" l="1"/>
  <c r="G7" i="1"/>
  <c r="C19" i="1" l="1"/>
  <c r="D19" i="1" l="1"/>
  <c r="E19" i="1"/>
  <c r="F19" i="1"/>
  <c r="G19" i="1"/>
  <c r="H19" i="1"/>
  <c r="I19" i="1"/>
  <c r="J19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L19" i="1" l="1"/>
</calcChain>
</file>

<file path=xl/sharedStrings.xml><?xml version="1.0" encoding="utf-8"?>
<sst xmlns="http://schemas.openxmlformats.org/spreadsheetml/2006/main" count="27" uniqueCount="27">
  <si>
    <t>Tabela 2: Pranimet</t>
  </si>
  <si>
    <t>Vlerat janë në Euro.</t>
  </si>
  <si>
    <t>Viti</t>
  </si>
  <si>
    <t>Viti / Muaji</t>
  </si>
  <si>
    <t>Gjithsej Pranimet</t>
  </si>
  <si>
    <t xml:space="preserve">Tatimi në pronë </t>
  </si>
  <si>
    <t>Taksa për Leje Ndërtimi</t>
  </si>
  <si>
    <t>Taksa për shfrytëzim të hapësirave publike</t>
  </si>
  <si>
    <t>Taksa për çertifikata dhe dokumente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</si>
  <si>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</si>
  <si>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</si>
  <si>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</si>
  <si>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</si>
  <si>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</si>
  <si>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Korrik</t>
  </si>
  <si>
    <t>Gusht</t>
  </si>
  <si>
    <t>Shtator</t>
  </si>
  <si>
    <t>Shkurt</t>
  </si>
  <si>
    <t xml:space="preserve">Mars </t>
  </si>
  <si>
    <t>Prill</t>
  </si>
  <si>
    <t>Maj</t>
  </si>
  <si>
    <t>Qershor</t>
  </si>
  <si>
    <t>Janar</t>
  </si>
  <si>
    <t>Tetor</t>
  </si>
  <si>
    <t>Nentor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</si>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</sst>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Rockwell"/>
      <family val="2"/>
      <scheme val="minor"/>
    </font>
    <font>
      <sz val="11"/>
      <color theme="1"/>
      <name val="Rockwell"/>
      <family val="2"/>
      <scheme val="minor"/>
    </font>
    <font>
      <b/>
      <sz val="15"/>
      <color theme="3"/>
      <name val="Rockwell"/>
      <family val="2"/>
      <scheme val="minor"/>
    </font>
    <font>
      <b/>
      <sz val="13"/>
      <color theme="3"/>
      <name val="Rockwell"/>
      <family val="2"/>
      <scheme val="minor"/>
    </font>
    <font>
      <b/>
      <sz val="11"/>
      <color theme="3"/>
      <name val="Rockwell"/>
      <family val="2"/>
      <scheme val="minor"/>
    </font>
    <font>
      <sz val="11"/>
      <color rgb="FF006100"/>
      <name val="Rockwell"/>
      <family val="2"/>
      <scheme val="minor"/>
    </font>
    <font>
      <sz val="11"/>
      <color rgb="FF9C0006"/>
      <name val="Rockwell"/>
      <family val="2"/>
      <scheme val="minor"/>
    </font>
    <font>
      <sz val="11"/>
      <color rgb="FF3F3F76"/>
      <name val="Rockwell"/>
      <family val="2"/>
      <scheme val="minor"/>
    </font>
    <font>
      <b/>
      <sz val="11"/>
      <color rgb="FF3F3F3F"/>
      <name val="Rockwell"/>
      <family val="2"/>
      <scheme val="minor"/>
    </font>
    <font>
      <b/>
      <sz val="11"/>
      <color rgb="FFFA7D00"/>
      <name val="Rockwell"/>
      <family val="2"/>
      <scheme val="minor"/>
    </font>
    <font>
      <sz val="11"/>
      <color rgb="FFFA7D00"/>
      <name val="Rockwell"/>
      <family val="2"/>
      <scheme val="minor"/>
    </font>
    <font>
      <b/>
      <sz val="11"/>
      <color theme="0"/>
      <name val="Rockwell"/>
      <family val="2"/>
      <scheme val="minor"/>
    </font>
    <font>
      <sz val="11"/>
      <color rgb="FFFF0000"/>
      <name val="Rockwell"/>
      <family val="2"/>
      <scheme val="minor"/>
    </font>
    <font>
      <i/>
      <sz val="11"/>
      <color rgb="FF7F7F7F"/>
      <name val="Rockwell"/>
      <family val="2"/>
      <scheme val="minor"/>
    </font>
    <font>
      <b/>
      <sz val="11"/>
      <color theme="1"/>
      <name val="Rockwell"/>
      <family val="2"/>
      <scheme val="minor"/>
    </font>
    <font>
      <sz val="11"/>
      <color theme="0"/>
      <name val="Rockwell"/>
      <family val="2"/>
      <scheme val="minor"/>
    </font>
    <font>
      <sz val="10"/>
      <name val="Arial"/>
      <family val="2"/>
    </font>
    <font>
      <b/>
      <sz val="18"/>
      <color theme="3"/>
      <name val="Rockwell Condensed"/>
      <family val="2"/>
      <scheme val="major"/>
    </font>
    <font>
      <sz val="11"/>
      <color rgb="FF9C6500"/>
      <name val="Rockwell"/>
      <family val="2"/>
      <scheme val="minor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8"/>
      <name val="Times New Roman"/>
      <family val="1"/>
    </font>
    <font>
      <b/>
      <sz val="10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9" fillId="0" borderId="12" applyBorder="0"/>
  </cellStyleXfs>
  <cellXfs count="43">
    <xf numFmtId="0" fontId="0" fillId="0" borderId="0" xfId="0"/>
    <xf numFmtId="0" fontId="20" fillId="0" borderId="0" xfId="0" applyFont="1"/>
    <xf numFmtId="43" fontId="20" fillId="0" borderId="0" xfId="0" applyNumberFormat="1" applyFont="1"/>
    <xf numFmtId="43" fontId="21" fillId="0" borderId="0" xfId="0" applyNumberFormat="1" applyFont="1"/>
    <xf numFmtId="43" fontId="21" fillId="0" borderId="0" xfId="1" applyFont="1"/>
    <xf numFmtId="43" fontId="20" fillId="0" borderId="0" xfId="1" applyFont="1"/>
    <xf numFmtId="0" fontId="24" fillId="34" borderId="16" xfId="0" applyFont="1" applyFill="1" applyBorder="1" applyAlignment="1">
      <alignment horizontal="center" vertical="center"/>
    </xf>
    <xf numFmtId="0" fontId="24" fillId="34" borderId="17" xfId="0" applyFont="1" applyFill="1" applyBorder="1" applyAlignment="1">
      <alignment horizontal="center" vertical="center"/>
    </xf>
    <xf numFmtId="164" fontId="24" fillId="34" borderId="17" xfId="1" applyNumberFormat="1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/>
    </xf>
    <xf numFmtId="43" fontId="23" fillId="0" borderId="10" xfId="1" applyFont="1" applyBorder="1" applyAlignment="1">
      <alignment horizontal="right" vertical="center"/>
    </xf>
    <xf numFmtId="43" fontId="26" fillId="35" borderId="10" xfId="1" applyFont="1" applyFill="1" applyBorder="1" applyAlignment="1">
      <alignment horizontal="right" vertical="center"/>
    </xf>
    <xf numFmtId="43" fontId="26" fillId="33" borderId="10" xfId="1" applyFont="1" applyFill="1" applyBorder="1" applyAlignment="1">
      <alignment horizontal="right" vertical="center"/>
    </xf>
    <xf numFmtId="43" fontId="23" fillId="33" borderId="0" xfId="1" applyFont="1" applyFill="1" applyBorder="1" applyAlignment="1">
      <alignment horizontal="right" vertical="center"/>
    </xf>
    <xf numFmtId="43" fontId="22" fillId="34" borderId="19" xfId="1" applyFont="1" applyFill="1" applyBorder="1" applyAlignment="1">
      <alignment horizontal="right" vertical="center"/>
    </xf>
    <xf numFmtId="43" fontId="26" fillId="35" borderId="13" xfId="1" applyFont="1" applyFill="1" applyBorder="1" applyAlignment="1">
      <alignment horizontal="right" vertical="center"/>
    </xf>
    <xf numFmtId="43" fontId="23" fillId="33" borderId="11" xfId="1" applyFont="1" applyFill="1" applyBorder="1" applyAlignment="1">
      <alignment horizontal="right" vertical="center"/>
    </xf>
    <xf numFmtId="43" fontId="26" fillId="35" borderId="14" xfId="1" applyFont="1" applyFill="1" applyBorder="1" applyAlignment="1">
      <alignment horizontal="right" vertical="center"/>
    </xf>
    <xf numFmtId="43" fontId="26" fillId="0" borderId="10" xfId="1" applyFont="1" applyBorder="1" applyAlignment="1">
      <alignment horizontal="right" vertical="center"/>
    </xf>
    <xf numFmtId="43" fontId="26" fillId="33" borderId="15" xfId="1" applyFont="1" applyFill="1" applyBorder="1" applyAlignment="1">
      <alignment horizontal="right" vertical="center"/>
    </xf>
    <xf numFmtId="0" fontId="24" fillId="0" borderId="22" xfId="0" applyFont="1" applyBorder="1" applyAlignment="1">
      <alignment horizontal="left" vertical="center"/>
    </xf>
    <xf numFmtId="43" fontId="23" fillId="0" borderId="22" xfId="1" applyFont="1" applyBorder="1" applyAlignment="1">
      <alignment horizontal="right" vertical="center"/>
    </xf>
    <xf numFmtId="43" fontId="26" fillId="35" borderId="22" xfId="1" applyFont="1" applyFill="1" applyBorder="1" applyAlignment="1">
      <alignment horizontal="right" vertical="center"/>
    </xf>
    <xf numFmtId="43" fontId="26" fillId="33" borderId="22" xfId="1" applyFont="1" applyFill="1" applyBorder="1" applyAlignment="1">
      <alignment horizontal="right" vertical="center"/>
    </xf>
    <xf numFmtId="43" fontId="26" fillId="0" borderId="22" xfId="1" applyFont="1" applyBorder="1" applyAlignment="1">
      <alignment horizontal="right" vertical="center"/>
    </xf>
    <xf numFmtId="0" fontId="24" fillId="34" borderId="20" xfId="0" applyFont="1" applyFill="1" applyBorder="1"/>
    <xf numFmtId="43" fontId="22" fillId="34" borderId="20" xfId="1" applyFont="1" applyFill="1" applyBorder="1" applyAlignment="1">
      <alignment horizontal="right" vertical="center"/>
    </xf>
    <xf numFmtId="43" fontId="22" fillId="34" borderId="21" xfId="1" applyFont="1" applyFill="1" applyBorder="1" applyAlignment="1">
      <alignment horizontal="right" vertical="center"/>
    </xf>
    <xf numFmtId="0" fontId="27" fillId="33" borderId="0" xfId="0" applyFont="1" applyFill="1" applyAlignment="1">
      <alignment vertical="center"/>
    </xf>
    <xf numFmtId="0" fontId="28" fillId="33" borderId="0" xfId="0" applyFont="1" applyFill="1"/>
    <xf numFmtId="0" fontId="28" fillId="33" borderId="0" xfId="0" applyFont="1" applyFill="1" applyAlignment="1">
      <alignment horizontal="center"/>
    </xf>
    <xf numFmtId="0" fontId="28" fillId="33" borderId="0" xfId="0" applyFont="1" applyFill="1" applyBorder="1" applyAlignment="1">
      <alignment vertical="center"/>
    </xf>
    <xf numFmtId="0" fontId="28" fillId="33" borderId="0" xfId="0" applyFont="1" applyFill="1" applyBorder="1" applyAlignment="1"/>
    <xf numFmtId="0" fontId="28" fillId="33" borderId="0" xfId="0" applyFont="1" applyFill="1" applyBorder="1"/>
    <xf numFmtId="0" fontId="28" fillId="33" borderId="0" xfId="0" applyFont="1" applyFill="1" applyBorder="1" applyAlignment="1">
      <alignment horizontal="center"/>
    </xf>
    <xf numFmtId="43" fontId="20" fillId="33" borderId="0" xfId="1" applyFont="1" applyFill="1"/>
    <xf numFmtId="43" fontId="30" fillId="33" borderId="0" xfId="1" applyFont="1" applyFill="1"/>
    <xf numFmtId="0" fontId="29" fillId="0" borderId="23" xfId="0" applyFont="1" applyBorder="1" applyAlignment="1">
      <alignment horizontal="center" vertical="center" textRotation="45"/>
    </xf>
    <xf numFmtId="0" fontId="29" fillId="0" borderId="24" xfId="0" applyFont="1" applyBorder="1" applyAlignment="1">
      <alignment horizontal="center" vertical="center" textRotation="45"/>
    </xf>
    <xf numFmtId="0" fontId="29" fillId="0" borderId="25" xfId="0" applyFont="1" applyBorder="1" applyAlignment="1">
      <alignment horizontal="center" vertical="center" textRotation="45"/>
    </xf>
  </cellXfs>
  <cellStyles count="206">
    <cellStyle name="20% - Accent1" xfId="17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0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3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26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2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2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18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1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4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27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33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 2" xfId="40"/>
    <cellStyle name="60% - Accent2 2" xfId="41"/>
    <cellStyle name="60% - Accent3 2" xfId="42"/>
    <cellStyle name="60% - Accent4 2" xfId="43"/>
    <cellStyle name="60% - Accent5 2" xfId="44"/>
    <cellStyle name="60% - Accent6 2" xfId="45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36"/>
    <cellStyle name="Comma 6" xfId="133"/>
    <cellStyle name="Comma 7" xfId="134"/>
    <cellStyle name="Comma 8" xfId="37"/>
    <cellStyle name="Comma 9" xfId="135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9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34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5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9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 2" xfId="38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Wood Typ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ood Type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Wood Typ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0"/>
  <sheetViews>
    <sheetView tabSelected="1" topLeftCell="A4" zoomScale="115" zoomScaleNormal="115" workbookViewId="0">
      <pane xSplit="1" ySplit="3" topLeftCell="B10" activePane="bottomRight" state="frozen"/>
      <selection activeCell="A4" sqref="A4"/>
      <selection pane="topRight" activeCell="B4" sqref="B4"/>
      <selection pane="bottomLeft" activeCell="A7" sqref="A7"/>
      <selection pane="bottomRight" activeCell="H25" sqref="H25"/>
    </sheetView>
  </sheetViews>
  <sheetFormatPr defaultColWidth="13.875" defaultRowHeight="12.75" x14ac:dyDescent="0.2"/>
  <cols>
    <col min="1" max="1" width="6.25" style="1" customWidth="1"/>
    <col min="2" max="2" width="12.625" style="1" customWidth="1"/>
    <col min="3" max="3" width="13.875" style="1" customWidth="1"/>
    <col min="4" max="4" width="15.125" style="1" customWidth="1"/>
    <col min="5" max="5" width="13.875" style="1" customWidth="1"/>
    <col min="6" max="6" width="12.125" style="1" customWidth="1"/>
    <col min="7" max="7" width="11.25" style="1" customWidth="1"/>
    <col min="8" max="8" width="14.125" style="1" customWidth="1"/>
    <col min="9" max="9" width="11.25" style="1" customWidth="1"/>
    <col min="10" max="10" width="12.375" style="1" customWidth="1"/>
    <col min="11" max="11" width="13" style="1" customWidth="1"/>
    <col min="12" max="12" width="12.875" style="1" customWidth="1"/>
    <col min="13" max="16384" width="13.875" style="1"/>
  </cols>
  <sheetData>
    <row r="4" spans="1:12" ht="18.75" x14ac:dyDescent="0.3">
      <c r="A4" s="31" t="s">
        <v>0</v>
      </c>
      <c r="B4" s="31"/>
      <c r="C4" s="32"/>
      <c r="D4" s="33"/>
      <c r="E4" s="33"/>
      <c r="F4" s="33"/>
      <c r="G4" s="32"/>
      <c r="H4" s="32"/>
      <c r="I4" s="32"/>
      <c r="J4" s="32"/>
      <c r="K4" s="32"/>
      <c r="L4" s="32"/>
    </row>
    <row r="5" spans="1:12" ht="19.5" thickBot="1" x14ac:dyDescent="0.35">
      <c r="A5" s="34" t="s">
        <v>1</v>
      </c>
      <c r="B5" s="35"/>
      <c r="C5" s="36"/>
      <c r="D5" s="36"/>
      <c r="E5" s="37"/>
      <c r="F5" s="37"/>
      <c r="G5" s="36"/>
      <c r="H5" s="36"/>
      <c r="I5" s="36"/>
      <c r="J5" s="36"/>
      <c r="K5" s="36"/>
      <c r="L5" s="36"/>
    </row>
    <row r="6" spans="1:12" ht="63" x14ac:dyDescent="0.2">
      <c r="A6" s="6" t="s">
        <v>2</v>
      </c>
      <c r="B6" s="7" t="s">
        <v>3</v>
      </c>
      <c r="C6" s="8" t="s">
        <v>4</v>
      </c>
      <c r="D6" s="9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11" t="s">
        <v>13</v>
      </c>
    </row>
    <row r="7" spans="1:12" ht="15.75" x14ac:dyDescent="0.2">
      <c r="A7" s="40">
        <v>2024</v>
      </c>
      <c r="B7" s="12" t="s">
        <v>22</v>
      </c>
      <c r="C7" s="13">
        <v>572963.52</v>
      </c>
      <c r="D7" s="14">
        <v>147246.64000000001</v>
      </c>
      <c r="E7" s="15">
        <v>137191.20000000001</v>
      </c>
      <c r="F7" s="13">
        <f>1356.4+4031.72+14088.5</f>
        <v>19476.62</v>
      </c>
      <c r="G7" s="14">
        <f>20323+1548+642+937.5</f>
        <v>23450.5</v>
      </c>
      <c r="H7" s="16">
        <v>0</v>
      </c>
      <c r="I7" s="14">
        <v>29460</v>
      </c>
      <c r="J7" s="15">
        <v>24351</v>
      </c>
      <c r="K7" s="15">
        <v>28401</v>
      </c>
      <c r="L7" s="17">
        <f>C7-D7-E7-F7-G7-H7-I7-J7-K7</f>
        <v>163386.56</v>
      </c>
    </row>
    <row r="8" spans="1:12" ht="15.75" x14ac:dyDescent="0.2">
      <c r="A8" s="41"/>
      <c r="B8" s="12" t="s">
        <v>17</v>
      </c>
      <c r="C8" s="13">
        <v>491349.72</v>
      </c>
      <c r="D8" s="14">
        <v>119391.64</v>
      </c>
      <c r="E8" s="15">
        <v>140564.79999999999</v>
      </c>
      <c r="F8" s="13">
        <f>409.2+3631.73+15124.08</f>
        <v>19165.009999999998</v>
      </c>
      <c r="G8" s="18">
        <f>14143+918.5+731+386</f>
        <v>16178.5</v>
      </c>
      <c r="H8" s="19">
        <v>0</v>
      </c>
      <c r="I8" s="20">
        <v>29020.04</v>
      </c>
      <c r="J8" s="15">
        <v>18482</v>
      </c>
      <c r="K8" s="21">
        <v>13314.5</v>
      </c>
      <c r="L8" s="17">
        <f t="shared" ref="L8:L18" si="0">C8-D8-E8-F8-G8-H8-I8-J8-K8</f>
        <v>135233.22999999995</v>
      </c>
    </row>
    <row r="9" spans="1:12" ht="15.75" x14ac:dyDescent="0.2">
      <c r="A9" s="41"/>
      <c r="B9" s="12" t="s">
        <v>18</v>
      </c>
      <c r="C9" s="13">
        <v>1115172.46</v>
      </c>
      <c r="D9" s="14">
        <v>222718.88</v>
      </c>
      <c r="E9" s="15">
        <v>364821.22</v>
      </c>
      <c r="F9" s="13">
        <f>795.62+992+11587.91</f>
        <v>13375.529999999999</v>
      </c>
      <c r="G9" s="14">
        <f>13209+805+639+345.5</f>
        <v>14998.5</v>
      </c>
      <c r="H9" s="22">
        <v>297868</v>
      </c>
      <c r="I9" s="14">
        <v>31610.25</v>
      </c>
      <c r="J9" s="15">
        <v>24077.75</v>
      </c>
      <c r="K9" s="21">
        <v>11732</v>
      </c>
      <c r="L9" s="17">
        <f t="shared" si="0"/>
        <v>133970.32999999996</v>
      </c>
    </row>
    <row r="10" spans="1:12" ht="15.75" x14ac:dyDescent="0.2">
      <c r="A10" s="41"/>
      <c r="B10" s="12" t="s">
        <v>19</v>
      </c>
      <c r="C10" s="13">
        <v>1049509.46</v>
      </c>
      <c r="D10" s="14">
        <v>514640.88</v>
      </c>
      <c r="E10" s="15">
        <v>227367.02</v>
      </c>
      <c r="F10" s="13">
        <f>4119.68+1092+14136.25</f>
        <v>19347.93</v>
      </c>
      <c r="G10" s="14">
        <f>15468.5+1205+650.5+245</f>
        <v>17569</v>
      </c>
      <c r="H10" s="15">
        <v>0</v>
      </c>
      <c r="I10" s="14">
        <v>31840.080000000002</v>
      </c>
      <c r="J10" s="15">
        <v>16592.75</v>
      </c>
      <c r="K10" s="21">
        <v>9185</v>
      </c>
      <c r="L10" s="17">
        <f t="shared" si="0"/>
        <v>212966.79999999993</v>
      </c>
    </row>
    <row r="11" spans="1:12" ht="15.75" x14ac:dyDescent="0.2">
      <c r="A11" s="41"/>
      <c r="B11" s="12" t="s">
        <v>20</v>
      </c>
      <c r="C11" s="13">
        <v>1087644.76</v>
      </c>
      <c r="D11" s="14">
        <v>293896.78999999998</v>
      </c>
      <c r="E11" s="15">
        <v>188560.6</v>
      </c>
      <c r="F11" s="13">
        <f>700+13107.29</f>
        <v>13807.29</v>
      </c>
      <c r="G11" s="14">
        <f>16084.5+1208+872+6+245</f>
        <v>18415.5</v>
      </c>
      <c r="H11" s="15">
        <v>0</v>
      </c>
      <c r="I11" s="14">
        <v>35061.019999999997</v>
      </c>
      <c r="J11" s="15">
        <v>21352.25</v>
      </c>
      <c r="K11" s="21">
        <v>17830</v>
      </c>
      <c r="L11" s="17">
        <f t="shared" si="0"/>
        <v>498721.30999999994</v>
      </c>
    </row>
    <row r="12" spans="1:12" ht="15.75" x14ac:dyDescent="0.2">
      <c r="A12" s="41"/>
      <c r="B12" s="12" t="s">
        <v>21</v>
      </c>
      <c r="C12" s="13">
        <v>978198.33</v>
      </c>
      <c r="D12" s="14">
        <v>118828.25</v>
      </c>
      <c r="E12" s="15">
        <v>81655.89</v>
      </c>
      <c r="F12" s="13">
        <f>1200+104+10875.36</f>
        <v>12179.36</v>
      </c>
      <c r="G12" s="14">
        <f>14866.5+785+482+137</f>
        <v>16270.5</v>
      </c>
      <c r="H12" s="15">
        <f>471131.5+35529</f>
        <v>506660.5</v>
      </c>
      <c r="I12" s="14">
        <v>34130.04</v>
      </c>
      <c r="J12" s="15">
        <v>14365</v>
      </c>
      <c r="K12" s="21">
        <v>8716</v>
      </c>
      <c r="L12" s="17">
        <f t="shared" si="0"/>
        <v>185392.78999999995</v>
      </c>
    </row>
    <row r="13" spans="1:12" ht="15.75" x14ac:dyDescent="0.2">
      <c r="A13" s="41"/>
      <c r="B13" s="23" t="s">
        <v>14</v>
      </c>
      <c r="C13" s="24">
        <v>1003485</v>
      </c>
      <c r="D13" s="25">
        <v>128368.01</v>
      </c>
      <c r="E13" s="26">
        <v>460885</v>
      </c>
      <c r="F13" s="24">
        <f>1963.14+13248.51</f>
        <v>15211.65</v>
      </c>
      <c r="G13" s="25">
        <f>20087+995+931+5+121</f>
        <v>22139</v>
      </c>
      <c r="H13" s="26">
        <v>0</v>
      </c>
      <c r="I13" s="25">
        <v>42955.06</v>
      </c>
      <c r="J13" s="26">
        <v>21095.5</v>
      </c>
      <c r="K13" s="27">
        <v>5987</v>
      </c>
      <c r="L13" s="17">
        <f t="shared" si="0"/>
        <v>306843.77999999997</v>
      </c>
    </row>
    <row r="14" spans="1:12" ht="15.75" x14ac:dyDescent="0.2">
      <c r="A14" s="41"/>
      <c r="B14" s="23" t="s">
        <v>15</v>
      </c>
      <c r="C14" s="24">
        <v>929718.63</v>
      </c>
      <c r="D14" s="25">
        <v>242177.52</v>
      </c>
      <c r="E14" s="26">
        <v>395722.01</v>
      </c>
      <c r="F14" s="24">
        <f>7047.02+24153.27</f>
        <v>31200.29</v>
      </c>
      <c r="G14" s="25">
        <f>15708+1070+896.5+30+96.5</f>
        <v>17801</v>
      </c>
      <c r="H14" s="26">
        <v>0</v>
      </c>
      <c r="I14" s="25">
        <v>38885.01</v>
      </c>
      <c r="J14" s="26">
        <v>25252</v>
      </c>
      <c r="K14" s="27">
        <v>2358</v>
      </c>
      <c r="L14" s="17">
        <f t="shared" si="0"/>
        <v>176322.79999999996</v>
      </c>
    </row>
    <row r="15" spans="1:12" ht="15.75" x14ac:dyDescent="0.2">
      <c r="A15" s="41"/>
      <c r="B15" s="23" t="s">
        <v>16</v>
      </c>
      <c r="C15" s="24">
        <v>1418429.19</v>
      </c>
      <c r="D15" s="25">
        <v>257238.86</v>
      </c>
      <c r="E15" s="26">
        <v>258604.22</v>
      </c>
      <c r="F15" s="24">
        <v>23128.54</v>
      </c>
      <c r="G15" s="25">
        <v>27918</v>
      </c>
      <c r="H15" s="26">
        <f>627144+885.93+31485</f>
        <v>659514.93000000005</v>
      </c>
      <c r="I15" s="25">
        <v>34920.03</v>
      </c>
      <c r="J15" s="26">
        <v>19837.25</v>
      </c>
      <c r="K15" s="27">
        <v>10654</v>
      </c>
      <c r="L15" s="17">
        <f t="shared" si="0"/>
        <v>126613.36000000002</v>
      </c>
    </row>
    <row r="16" spans="1:12" ht="15.75" x14ac:dyDescent="0.2">
      <c r="A16" s="41"/>
      <c r="B16" s="23" t="s">
        <v>23</v>
      </c>
      <c r="C16" s="24">
        <v>482738.36</v>
      </c>
      <c r="D16" s="25">
        <v>167297.26999999999</v>
      </c>
      <c r="E16" s="26">
        <v>82690.19</v>
      </c>
      <c r="F16" s="24">
        <f>8243.01+1184.64+26359.77</f>
        <v>35787.42</v>
      </c>
      <c r="G16" s="25">
        <f>9146+687+615+10+51</f>
        <v>10509</v>
      </c>
      <c r="H16" s="26">
        <v>0</v>
      </c>
      <c r="I16" s="25">
        <v>38810.03</v>
      </c>
      <c r="J16" s="26">
        <v>19185</v>
      </c>
      <c r="K16" s="27">
        <v>7953</v>
      </c>
      <c r="L16" s="17">
        <f t="shared" si="0"/>
        <v>120506.44999999998</v>
      </c>
    </row>
    <row r="17" spans="1:12" ht="15.75" x14ac:dyDescent="0.2">
      <c r="A17" s="41"/>
      <c r="B17" s="23" t="s">
        <v>24</v>
      </c>
      <c r="C17" s="24"/>
      <c r="D17" s="25"/>
      <c r="E17" s="26"/>
      <c r="F17" s="24"/>
      <c r="G17" s="25"/>
      <c r="H17" s="26">
        <v>0</v>
      </c>
      <c r="I17" s="25"/>
      <c r="J17" s="26"/>
      <c r="K17" s="27"/>
      <c r="L17" s="17">
        <f t="shared" si="0"/>
        <v>0</v>
      </c>
    </row>
    <row r="18" spans="1:12" ht="15.75" x14ac:dyDescent="0.2">
      <c r="A18" s="41"/>
      <c r="B18" s="23" t="s">
        <v>25</v>
      </c>
      <c r="C18" s="24"/>
      <c r="D18" s="25"/>
      <c r="E18" s="26"/>
      <c r="F18" s="24"/>
      <c r="G18" s="25"/>
      <c r="H18" s="26">
        <v>0</v>
      </c>
      <c r="I18" s="25"/>
      <c r="J18" s="26"/>
      <c r="K18" s="27"/>
      <c r="L18" s="17">
        <f t="shared" si="0"/>
        <v>0</v>
      </c>
    </row>
    <row r="19" spans="1:12" ht="16.5" thickBot="1" x14ac:dyDescent="0.3">
      <c r="A19" s="42"/>
      <c r="B19" s="28" t="s">
        <v>26</v>
      </c>
      <c r="C19" s="29">
        <f>SUM(C7:C18)</f>
        <v>9129209.4299999997</v>
      </c>
      <c r="D19" s="29">
        <f t="shared" ref="D19:L19" si="1">SUM(D7:D18)</f>
        <v>2211804.7400000002</v>
      </c>
      <c r="E19" s="29">
        <f t="shared" si="1"/>
        <v>2338062.15</v>
      </c>
      <c r="F19" s="29">
        <f t="shared" si="1"/>
        <v>202679.64</v>
      </c>
      <c r="G19" s="29">
        <f t="shared" si="1"/>
        <v>185249.5</v>
      </c>
      <c r="H19" s="29">
        <f t="shared" si="1"/>
        <v>1464043.4300000002</v>
      </c>
      <c r="I19" s="29">
        <f t="shared" si="1"/>
        <v>346691.56000000006</v>
      </c>
      <c r="J19" s="29">
        <f t="shared" si="1"/>
        <v>204590.5</v>
      </c>
      <c r="K19" s="29">
        <f t="shared" si="1"/>
        <v>116130.5</v>
      </c>
      <c r="L19" s="30">
        <f t="shared" si="1"/>
        <v>2059957.41</v>
      </c>
    </row>
    <row r="21" spans="1:12" x14ac:dyDescent="0.2">
      <c r="F21" s="5"/>
      <c r="G21" s="5"/>
    </row>
    <row r="22" spans="1:12" x14ac:dyDescent="0.2">
      <c r="C22" s="2"/>
      <c r="F22" s="5"/>
      <c r="G22" s="5"/>
    </row>
    <row r="23" spans="1:12" x14ac:dyDescent="0.2">
      <c r="F23" s="5"/>
      <c r="G23" s="5"/>
      <c r="L23" s="2"/>
    </row>
    <row r="24" spans="1:12" x14ac:dyDescent="0.2">
      <c r="E24" s="3"/>
      <c r="F24" s="4"/>
      <c r="G24" s="5"/>
      <c r="H24" s="2"/>
    </row>
    <row r="25" spans="1:12" x14ac:dyDescent="0.2">
      <c r="E25" s="4"/>
      <c r="F25" s="38"/>
      <c r="G25" s="38"/>
      <c r="L25" s="2"/>
    </row>
    <row r="26" spans="1:12" x14ac:dyDescent="0.2">
      <c r="E26" s="3"/>
      <c r="F26" s="39"/>
      <c r="G26" s="39"/>
      <c r="H26" s="2"/>
      <c r="J26" s="2"/>
    </row>
    <row r="27" spans="1:12" x14ac:dyDescent="0.2">
      <c r="F27" s="5"/>
      <c r="G27" s="5"/>
      <c r="H27" s="2"/>
      <c r="L27" s="2"/>
    </row>
    <row r="28" spans="1:12" x14ac:dyDescent="0.2">
      <c r="G28" s="5"/>
      <c r="L28" s="2"/>
    </row>
    <row r="29" spans="1:12" x14ac:dyDescent="0.2">
      <c r="F29" s="2"/>
      <c r="G29" s="5"/>
    </row>
    <row r="30" spans="1:12" x14ac:dyDescent="0.2">
      <c r="F30" s="2"/>
      <c r="G30" s="5"/>
    </row>
  </sheetData>
  <mergeCells count="1">
    <mergeCell ref="A7:A19"/>
  </mergeCells>
  <phoneticPr fontId="0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Besim Saramati</cp:lastModifiedBy>
  <cp:lastPrinted>2024-03-25T13:09:52Z</cp:lastPrinted>
  <dcterms:created xsi:type="dcterms:W3CDTF">2020-05-18T08:53:23Z</dcterms:created>
  <dcterms:modified xsi:type="dcterms:W3CDTF">2024-11-05T12:37:43Z</dcterms:modified>
</cp:coreProperties>
</file>