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Adminis.KK" sheetId="1" r:id="rId1"/>
    <sheet name="Shendets.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8" i="2" l="1"/>
  <c r="E28" i="2"/>
  <c r="G29" i="2"/>
  <c r="E29" i="2"/>
  <c r="G30" i="2"/>
  <c r="E30" i="2"/>
  <c r="G15" i="2"/>
  <c r="F15" i="2"/>
  <c r="G14" i="2"/>
  <c r="F14" i="2"/>
  <c r="F13" i="2"/>
  <c r="G12" i="2"/>
  <c r="F12" i="2"/>
  <c r="H43" i="1"/>
  <c r="G43" i="1"/>
  <c r="F43" i="1"/>
  <c r="H42" i="1"/>
  <c r="G42" i="1"/>
  <c r="E42" i="1"/>
  <c r="C42" i="1"/>
  <c r="E28" i="1"/>
  <c r="G27" i="1"/>
  <c r="G28" i="1"/>
  <c r="G29" i="1"/>
  <c r="G12" i="1"/>
  <c r="F12" i="1"/>
  <c r="G13" i="1"/>
  <c r="F13" i="1"/>
  <c r="F14" i="1"/>
  <c r="G16" i="1"/>
  <c r="F16" i="1"/>
  <c r="E12" i="1"/>
  <c r="D12" i="1"/>
  <c r="C29" i="1"/>
  <c r="C12" i="1"/>
  <c r="E31" i="2" l="1"/>
  <c r="G31" i="2"/>
</calcChain>
</file>

<file path=xl/sharedStrings.xml><?xml version="1.0" encoding="utf-8"?>
<sst xmlns="http://schemas.openxmlformats.org/spreadsheetml/2006/main" count="116" uniqueCount="55">
  <si>
    <t>Shtojca II:  Buxheti i Përgjegjshëm Gjinor (BPGJ)</t>
  </si>
  <si>
    <t>Tabela 1.</t>
  </si>
  <si>
    <t>Numri i punëtorëve në Organizatën Buxhetore përkatëse</t>
  </si>
  <si>
    <t>(Emri i Institucionit)</t>
  </si>
  <si>
    <t>Viti</t>
  </si>
  <si>
    <t xml:space="preserve">Numri total </t>
  </si>
  <si>
    <t xml:space="preserve">  i  stafit</t>
  </si>
  <si>
    <t>Numri i</t>
  </si>
  <si>
    <t>stafit që</t>
  </si>
  <si>
    <t>janë gra</t>
  </si>
  <si>
    <t xml:space="preserve">Numri i stafit </t>
  </si>
  <si>
    <t>që janë burra</t>
  </si>
  <si>
    <t>Paga dhe</t>
  </si>
  <si>
    <t>mëditje</t>
  </si>
  <si>
    <t>/shuma për</t>
  </si>
  <si>
    <t>Gra</t>
  </si>
  <si>
    <t xml:space="preserve">    Burra</t>
  </si>
  <si>
    <t>Tabela 3.</t>
  </si>
  <si>
    <t>Numrat e përfituesve të subvencioneve apo edhe shërbimeve të ofruara</t>
  </si>
  <si>
    <t>nga organizata buxhetore të drejtorive përkatëse (ku është  e aplikueshme)</t>
  </si>
  <si>
    <t>Emri i Institucionit:Emri i Sërbimit/Subvencionit)</t>
  </si>
  <si>
    <t>Nivelet e</t>
  </si>
  <si>
    <t>pagave</t>
  </si>
  <si>
    <t>Numri</t>
  </si>
  <si>
    <t>total i</t>
  </si>
  <si>
    <t>stafit në</t>
  </si>
  <si>
    <t>nivele të</t>
  </si>
  <si>
    <t>burrave</t>
  </si>
  <si>
    <t xml:space="preserve">     Shuma e</t>
  </si>
  <si>
    <t>shpenzuar për</t>
  </si>
  <si>
    <t>burra</t>
  </si>
  <si>
    <t>Grave</t>
  </si>
  <si>
    <t>Shuma e</t>
  </si>
  <si>
    <t>shpenzuar</t>
  </si>
  <si>
    <t>për gra</t>
  </si>
  <si>
    <t>201-400</t>
  </si>
  <si>
    <t>401-600</t>
  </si>
  <si>
    <t>600+</t>
  </si>
  <si>
    <t>Buxhet</t>
  </si>
  <si>
    <t>shërbimit</t>
  </si>
  <si>
    <t>/subvencioni</t>
  </si>
  <si>
    <t>onit të</t>
  </si>
  <si>
    <t>caktuar</t>
  </si>
  <si>
    <t>përfituese</t>
  </si>
  <si>
    <t xml:space="preserve">       ve gra</t>
  </si>
  <si>
    <t>përfituesve</t>
  </si>
  <si>
    <t xml:space="preserve">       burra</t>
  </si>
  <si>
    <t>Buxheti</t>
  </si>
  <si>
    <t>Buxheti për</t>
  </si>
  <si>
    <t>Drejtoria Komunale e Shëndetësisë</t>
  </si>
  <si>
    <t>Planifikimi</t>
  </si>
  <si>
    <t>për 2019</t>
  </si>
  <si>
    <t>Tabela 2.Planifikimi për vitin 2019-Nivelet e pagave në Organizatën Buxhetore</t>
  </si>
  <si>
    <t>për 2024</t>
  </si>
  <si>
    <t>Tabela 2.Planifikimi për vitin 2024-Nivelet e pagave në Organizatën Buxhetore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</si>
</sst>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2" xfId="1" applyFont="1" applyBorder="1"/>
    <xf numFmtId="43" fontId="0" fillId="0" borderId="9" xfId="1" applyFont="1" applyBorder="1"/>
    <xf numFmtId="43" fontId="0" fillId="0" borderId="0" xfId="0" applyNumberFormat="1"/>
    <xf numFmtId="43" fontId="0" fillId="0" borderId="0" xfId="0" applyNumberFormat="1" applyBorder="1"/>
    <xf numFmtId="43" fontId="0" fillId="0" borderId="7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3" xfId="1" applyFont="1" applyBorder="1"/>
    <xf numFmtId="43" fontId="0" fillId="0" borderId="5" xfId="1" applyFont="1" applyBorder="1"/>
    <xf numFmtId="43" fontId="0" fillId="0" borderId="8" xfId="1" applyFont="1" applyBorder="1"/>
    <xf numFmtId="0" fontId="0" fillId="0" borderId="3" xfId="0" applyBorder="1"/>
    <xf numFmtId="165" fontId="0" fillId="0" borderId="11" xfId="1" applyNumberFormat="1" applyFont="1" applyBorder="1"/>
    <xf numFmtId="43" fontId="0" fillId="0" borderId="0" xfId="1" applyFont="1" applyFill="1" applyBorder="1" applyAlignment="1">
      <alignment horizontal="center"/>
    </xf>
    <xf numFmtId="3" fontId="3" fillId="0" borderId="0" xfId="0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7"/>
  <sheetViews>
    <sheetView topLeftCell="A28" workbookViewId="0">
      <selection activeCell="G48" sqref="G48"/>
    </sheetView>
  </sheetViews>
  <sheetFormatPr defaultRowHeight="15" x14ac:dyDescent="0.25"/>
  <cols>
    <col min="1" max="1" width="0.28515625" customWidth="1"/>
    <col min="2" max="2" width="10.5703125" customWidth="1"/>
    <col min="3" max="3" width="12.28515625" customWidth="1"/>
    <col min="4" max="4" width="10.85546875" customWidth="1"/>
    <col min="5" max="5" width="13.85546875" customWidth="1"/>
    <col min="6" max="6" width="11" customWidth="1"/>
    <col min="7" max="7" width="11.140625" customWidth="1"/>
    <col min="8" max="8" width="11" customWidth="1"/>
    <col min="9" max="9" width="10.5703125" bestFit="1" customWidth="1"/>
    <col min="10" max="10" width="13.28515625" bestFit="1" customWidth="1"/>
  </cols>
  <sheetData>
    <row r="2" spans="2:10" x14ac:dyDescent="0.25">
      <c r="B2" s="2" t="s">
        <v>0</v>
      </c>
    </row>
    <row r="5" spans="2:10" x14ac:dyDescent="0.25">
      <c r="B5" s="2" t="s">
        <v>1</v>
      </c>
      <c r="C5" s="2" t="s">
        <v>2</v>
      </c>
    </row>
    <row r="6" spans="2:10" x14ac:dyDescent="0.25">
      <c r="B6" t="s">
        <v>3</v>
      </c>
      <c r="D6" s="2" t="s">
        <v>49</v>
      </c>
    </row>
    <row r="8" spans="2:10" x14ac:dyDescent="0.25">
      <c r="B8" s="3" t="s">
        <v>4</v>
      </c>
      <c r="C8" s="18" t="s">
        <v>5</v>
      </c>
      <c r="D8" s="21" t="s">
        <v>7</v>
      </c>
      <c r="E8" s="18" t="s">
        <v>10</v>
      </c>
      <c r="F8" s="21" t="s">
        <v>12</v>
      </c>
      <c r="G8" s="18" t="s">
        <v>12</v>
      </c>
    </row>
    <row r="9" spans="2:10" x14ac:dyDescent="0.25">
      <c r="B9" s="5"/>
      <c r="C9" s="19" t="s">
        <v>6</v>
      </c>
      <c r="D9" s="22" t="s">
        <v>8</v>
      </c>
      <c r="E9" s="19" t="s">
        <v>11</v>
      </c>
      <c r="F9" s="22" t="s">
        <v>13</v>
      </c>
      <c r="G9" s="19" t="s">
        <v>13</v>
      </c>
      <c r="J9" s="1"/>
    </row>
    <row r="10" spans="2:10" x14ac:dyDescent="0.25">
      <c r="B10" s="5"/>
      <c r="C10" s="12"/>
      <c r="D10" s="22" t="s">
        <v>9</v>
      </c>
      <c r="E10" s="12"/>
      <c r="F10" s="22" t="s">
        <v>14</v>
      </c>
      <c r="G10" s="19" t="s">
        <v>14</v>
      </c>
    </row>
    <row r="11" spans="2:10" x14ac:dyDescent="0.25">
      <c r="B11" s="8"/>
      <c r="C11" s="13"/>
      <c r="D11" s="9"/>
      <c r="E11" s="13"/>
      <c r="F11" s="26" t="s">
        <v>15</v>
      </c>
      <c r="G11" s="20" t="s">
        <v>16</v>
      </c>
      <c r="J11" s="1"/>
    </row>
    <row r="12" spans="2:10" x14ac:dyDescent="0.25">
      <c r="B12" s="14">
        <v>2016</v>
      </c>
      <c r="C12" s="11">
        <f>5</f>
        <v>5</v>
      </c>
      <c r="D12" s="4">
        <f>3</f>
        <v>3</v>
      </c>
      <c r="E12" s="11">
        <f>2</f>
        <v>2</v>
      </c>
      <c r="F12" s="30">
        <f>18090.56</f>
        <v>18090.560000000001</v>
      </c>
      <c r="G12" s="32">
        <f>9523.2</f>
        <v>9523.2000000000007</v>
      </c>
      <c r="I12" s="1"/>
      <c r="J12" s="29"/>
    </row>
    <row r="13" spans="2:10" x14ac:dyDescent="0.25">
      <c r="B13" s="15">
        <v>2017</v>
      </c>
      <c r="C13" s="12">
        <v>5</v>
      </c>
      <c r="D13" s="6">
        <v>3</v>
      </c>
      <c r="E13" s="12">
        <v>2</v>
      </c>
      <c r="F13" s="31">
        <f>19721.89</f>
        <v>19721.89</v>
      </c>
      <c r="G13" s="33">
        <f>11386.11</f>
        <v>11386.11</v>
      </c>
      <c r="I13" s="1"/>
      <c r="J13" s="29"/>
    </row>
    <row r="14" spans="2:10" x14ac:dyDescent="0.25">
      <c r="B14" s="16">
        <v>2018</v>
      </c>
      <c r="C14" s="13">
        <v>5</v>
      </c>
      <c r="D14" s="9">
        <v>3</v>
      </c>
      <c r="E14" s="13">
        <v>2</v>
      </c>
      <c r="F14" s="33">
        <f>20104.91-200</f>
        <v>19904.91</v>
      </c>
      <c r="G14" s="33">
        <v>11586.11</v>
      </c>
      <c r="I14" s="1"/>
      <c r="J14" s="29"/>
    </row>
    <row r="15" spans="2:10" x14ac:dyDescent="0.25">
      <c r="B15" s="14" t="s">
        <v>50</v>
      </c>
      <c r="C15" s="11"/>
      <c r="D15" s="11"/>
      <c r="E15" s="4"/>
      <c r="F15" s="28"/>
      <c r="G15" s="34"/>
    </row>
    <row r="16" spans="2:10" x14ac:dyDescent="0.25">
      <c r="B16" s="16" t="s">
        <v>51</v>
      </c>
      <c r="C16" s="13">
        <v>5</v>
      </c>
      <c r="D16" s="13">
        <v>3</v>
      </c>
      <c r="E16" s="9">
        <v>2</v>
      </c>
      <c r="F16" s="33">
        <f>20104.91</f>
        <v>20104.91</v>
      </c>
      <c r="G16" s="36">
        <f>12850.14</f>
        <v>12850.14</v>
      </c>
      <c r="I16" s="29"/>
      <c r="J16" s="1"/>
    </row>
    <row r="17" spans="2:10" x14ac:dyDescent="0.25">
      <c r="J17" s="1"/>
    </row>
    <row r="18" spans="2:10" x14ac:dyDescent="0.25">
      <c r="J18" s="29"/>
    </row>
    <row r="19" spans="2:10" x14ac:dyDescent="0.25">
      <c r="B19" s="2" t="s">
        <v>52</v>
      </c>
      <c r="C19" s="2"/>
      <c r="D19" s="2"/>
      <c r="E19" s="2"/>
      <c r="F19" s="2"/>
      <c r="G19" s="2"/>
      <c r="H19" s="2"/>
      <c r="J19" s="29"/>
    </row>
    <row r="20" spans="2:10" x14ac:dyDescent="0.25">
      <c r="B20" t="s">
        <v>3</v>
      </c>
      <c r="J20" s="29"/>
    </row>
    <row r="22" spans="2:10" x14ac:dyDescent="0.25">
      <c r="B22" s="3" t="s">
        <v>21</v>
      </c>
      <c r="C22" s="18" t="s">
        <v>23</v>
      </c>
      <c r="D22" s="21" t="s">
        <v>7</v>
      </c>
      <c r="E22" s="18" t="s">
        <v>28</v>
      </c>
      <c r="F22" s="18" t="s">
        <v>7</v>
      </c>
      <c r="G22" s="24" t="s">
        <v>32</v>
      </c>
    </row>
    <row r="23" spans="2:10" x14ac:dyDescent="0.25">
      <c r="B23" s="5" t="s">
        <v>22</v>
      </c>
      <c r="C23" s="19" t="s">
        <v>24</v>
      </c>
      <c r="D23" s="22" t="s">
        <v>27</v>
      </c>
      <c r="E23" s="19" t="s">
        <v>29</v>
      </c>
      <c r="F23" s="19" t="s">
        <v>31</v>
      </c>
      <c r="G23" s="25" t="s">
        <v>33</v>
      </c>
    </row>
    <row r="24" spans="2:10" x14ac:dyDescent="0.25">
      <c r="B24" s="5"/>
      <c r="C24" s="19" t="s">
        <v>25</v>
      </c>
      <c r="D24" s="6"/>
      <c r="E24" s="19" t="s">
        <v>30</v>
      </c>
      <c r="F24" s="12"/>
      <c r="G24" s="25" t="s">
        <v>34</v>
      </c>
    </row>
    <row r="25" spans="2:10" x14ac:dyDescent="0.25">
      <c r="B25" s="5"/>
      <c r="C25" s="19" t="s">
        <v>26</v>
      </c>
      <c r="D25" s="6"/>
      <c r="E25" s="12"/>
      <c r="F25" s="12"/>
      <c r="G25" s="7"/>
    </row>
    <row r="26" spans="2:10" x14ac:dyDescent="0.25">
      <c r="B26" s="8"/>
      <c r="C26" s="20" t="s">
        <v>22</v>
      </c>
      <c r="D26" s="9"/>
      <c r="E26" s="13"/>
      <c r="F26" s="13"/>
      <c r="G26" s="10"/>
      <c r="J26" s="29"/>
    </row>
    <row r="27" spans="2:10" x14ac:dyDescent="0.25">
      <c r="B27" s="3" t="s">
        <v>35</v>
      </c>
      <c r="C27" s="11">
        <v>1</v>
      </c>
      <c r="D27" s="4"/>
      <c r="E27" s="11"/>
      <c r="F27" s="11">
        <v>1</v>
      </c>
      <c r="G27" s="34">
        <f>4701</f>
        <v>4701</v>
      </c>
      <c r="I27" s="29"/>
    </row>
    <row r="28" spans="2:10" x14ac:dyDescent="0.25">
      <c r="B28" s="5" t="s">
        <v>36</v>
      </c>
      <c r="C28" s="12">
        <v>3</v>
      </c>
      <c r="D28" s="6">
        <v>2</v>
      </c>
      <c r="E28" s="32">
        <f>12534</f>
        <v>12534</v>
      </c>
      <c r="F28" s="12">
        <v>1</v>
      </c>
      <c r="G28" s="35">
        <f>6583</f>
        <v>6583</v>
      </c>
    </row>
    <row r="29" spans="2:10" x14ac:dyDescent="0.25">
      <c r="B29" s="8" t="s">
        <v>37</v>
      </c>
      <c r="C29" s="13">
        <f>1</f>
        <v>1</v>
      </c>
      <c r="D29" s="9"/>
      <c r="E29" s="33"/>
      <c r="F29" s="13">
        <v>1</v>
      </c>
      <c r="G29" s="36">
        <f>9137</f>
        <v>9137</v>
      </c>
      <c r="I29" s="29"/>
      <c r="J29" s="29"/>
    </row>
    <row r="30" spans="2:10" x14ac:dyDescent="0.25">
      <c r="J30" s="29"/>
    </row>
    <row r="32" spans="2:10" x14ac:dyDescent="0.25">
      <c r="B32" s="2" t="s">
        <v>17</v>
      </c>
      <c r="C32" s="2" t="s">
        <v>18</v>
      </c>
      <c r="D32" s="2"/>
      <c r="E32" s="2"/>
      <c r="F32" s="2"/>
      <c r="G32" s="2"/>
      <c r="H32" s="2"/>
      <c r="J32" s="29"/>
    </row>
    <row r="33" spans="2:10" x14ac:dyDescent="0.25">
      <c r="B33" s="2" t="s">
        <v>19</v>
      </c>
      <c r="C33" s="2"/>
      <c r="D33" s="2"/>
      <c r="E33" s="2"/>
      <c r="F33" s="2"/>
      <c r="G33" s="2"/>
      <c r="H33" s="2"/>
      <c r="J33" s="29"/>
    </row>
    <row r="34" spans="2:10" x14ac:dyDescent="0.25">
      <c r="B34" t="s">
        <v>20</v>
      </c>
    </row>
    <row r="35" spans="2:10" x14ac:dyDescent="0.25">
      <c r="B35" s="3"/>
      <c r="C35" s="18" t="s">
        <v>38</v>
      </c>
      <c r="D35" s="21" t="s">
        <v>23</v>
      </c>
      <c r="E35" s="18" t="s">
        <v>7</v>
      </c>
      <c r="F35" s="18" t="s">
        <v>7</v>
      </c>
      <c r="G35" s="18" t="s">
        <v>47</v>
      </c>
      <c r="H35" s="24" t="s">
        <v>48</v>
      </c>
    </row>
    <row r="36" spans="2:10" x14ac:dyDescent="0.25">
      <c r="B36" s="5"/>
      <c r="C36" s="19" t="s">
        <v>24</v>
      </c>
      <c r="D36" s="22" t="s">
        <v>24</v>
      </c>
      <c r="E36" s="19" t="s">
        <v>43</v>
      </c>
      <c r="F36" s="19" t="s">
        <v>45</v>
      </c>
      <c r="G36" s="19" t="s">
        <v>34</v>
      </c>
      <c r="H36" s="25" t="s">
        <v>30</v>
      </c>
    </row>
    <row r="37" spans="2:10" x14ac:dyDescent="0.25">
      <c r="B37" s="17" t="s">
        <v>4</v>
      </c>
      <c r="C37" s="19" t="s">
        <v>39</v>
      </c>
      <c r="D37" s="22" t="s">
        <v>45</v>
      </c>
      <c r="E37" s="19" t="s">
        <v>44</v>
      </c>
      <c r="F37" s="19" t="s">
        <v>46</v>
      </c>
      <c r="G37" s="19"/>
      <c r="H37" s="7"/>
    </row>
    <row r="38" spans="2:10" x14ac:dyDescent="0.25">
      <c r="B38" s="5"/>
      <c r="C38" s="19" t="s">
        <v>40</v>
      </c>
      <c r="D38" s="23"/>
      <c r="E38" s="12"/>
      <c r="F38" s="6"/>
      <c r="G38" s="12"/>
      <c r="H38" s="7"/>
    </row>
    <row r="39" spans="2:10" x14ac:dyDescent="0.25">
      <c r="B39" s="5"/>
      <c r="C39" s="19" t="s">
        <v>41</v>
      </c>
      <c r="D39" s="6"/>
      <c r="E39" s="12"/>
      <c r="F39" s="6"/>
      <c r="G39" s="12"/>
      <c r="H39" s="7"/>
    </row>
    <row r="40" spans="2:10" x14ac:dyDescent="0.25">
      <c r="B40" s="8"/>
      <c r="C40" s="20" t="s">
        <v>42</v>
      </c>
      <c r="D40" s="9"/>
      <c r="E40" s="13"/>
      <c r="F40" s="9"/>
      <c r="G40" s="13"/>
      <c r="H40" s="10"/>
    </row>
    <row r="41" spans="2:10" x14ac:dyDescent="0.25">
      <c r="B41" s="14">
        <v>2016</v>
      </c>
      <c r="C41" s="28">
        <v>50000</v>
      </c>
      <c r="D41" s="4">
        <v>121</v>
      </c>
      <c r="E41" s="11">
        <v>104</v>
      </c>
      <c r="F41" s="4">
        <v>62</v>
      </c>
      <c r="G41" s="28">
        <v>31200</v>
      </c>
      <c r="H41" s="34">
        <v>18800</v>
      </c>
    </row>
    <row r="42" spans="2:10" x14ac:dyDescent="0.25">
      <c r="B42" s="15">
        <v>2017</v>
      </c>
      <c r="C42" s="32">
        <f>50000</f>
        <v>50000</v>
      </c>
      <c r="D42" s="6">
        <v>157</v>
      </c>
      <c r="E42" s="12">
        <f>77</f>
        <v>77</v>
      </c>
      <c r="F42" s="6">
        <v>80</v>
      </c>
      <c r="G42" s="32">
        <f>24600</f>
        <v>24600</v>
      </c>
      <c r="H42" s="35">
        <f>25400</f>
        <v>25400</v>
      </c>
    </row>
    <row r="43" spans="2:10" x14ac:dyDescent="0.25">
      <c r="B43" s="16">
        <v>2018</v>
      </c>
      <c r="C43" s="33">
        <v>70000</v>
      </c>
      <c r="D43" s="9">
        <v>233</v>
      </c>
      <c r="E43" s="13">
        <v>130</v>
      </c>
      <c r="F43" s="9">
        <f>103</f>
        <v>103</v>
      </c>
      <c r="G43" s="33">
        <f>39000</f>
        <v>39000</v>
      </c>
      <c r="H43" s="36">
        <f>31000</f>
        <v>31000</v>
      </c>
    </row>
    <row r="44" spans="2:10" x14ac:dyDescent="0.25">
      <c r="B44" s="3" t="s">
        <v>50</v>
      </c>
      <c r="C44" s="11"/>
      <c r="D44" s="4"/>
      <c r="E44" s="11"/>
      <c r="F44" s="4"/>
      <c r="G44" s="11"/>
      <c r="H44" s="37"/>
    </row>
    <row r="45" spans="2:10" x14ac:dyDescent="0.25">
      <c r="B45" s="8" t="s">
        <v>51</v>
      </c>
      <c r="C45" s="33">
        <v>70000</v>
      </c>
      <c r="D45" s="9">
        <v>180</v>
      </c>
      <c r="E45" s="13">
        <v>90</v>
      </c>
      <c r="F45" s="9">
        <v>90</v>
      </c>
      <c r="G45" s="33">
        <v>25000</v>
      </c>
      <c r="H45" s="36">
        <v>25000</v>
      </c>
    </row>
    <row r="47" spans="2:10" x14ac:dyDescent="0.25">
      <c r="G47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2"/>
  <sheetViews>
    <sheetView tabSelected="1" topLeftCell="A10" workbookViewId="0">
      <selection activeCell="I32" sqref="I32"/>
    </sheetView>
  </sheetViews>
  <sheetFormatPr defaultRowHeight="15" x14ac:dyDescent="0.25"/>
  <cols>
    <col min="1" max="1" width="0.140625" customWidth="1"/>
    <col min="2" max="2" width="12.85546875" customWidth="1"/>
    <col min="3" max="3" width="11" customWidth="1"/>
    <col min="5" max="5" width="13.7109375" customWidth="1"/>
    <col min="6" max="7" width="14.140625" customWidth="1"/>
    <col min="8" max="8" width="13.28515625" bestFit="1" customWidth="1"/>
    <col min="9" max="9" width="14.28515625" bestFit="1" customWidth="1"/>
    <col min="10" max="10" width="13.28515625" bestFit="1" customWidth="1"/>
    <col min="11" max="11" width="13.140625" customWidth="1"/>
    <col min="12" max="13" width="13.28515625" bestFit="1" customWidth="1"/>
    <col min="19" max="19" width="13.7109375" bestFit="1" customWidth="1"/>
    <col min="20" max="20" width="11.5703125" bestFit="1" customWidth="1"/>
    <col min="21" max="21" width="13.28515625" bestFit="1" customWidth="1"/>
    <col min="23" max="23" width="10" bestFit="1" customWidth="1"/>
  </cols>
  <sheetData>
    <row r="2" spans="2:13" x14ac:dyDescent="0.25">
      <c r="B2" s="2" t="s">
        <v>0</v>
      </c>
    </row>
    <row r="5" spans="2:13" x14ac:dyDescent="0.25">
      <c r="B5" s="2" t="s">
        <v>1</v>
      </c>
      <c r="C5" s="2" t="s">
        <v>2</v>
      </c>
    </row>
    <row r="6" spans="2:13" x14ac:dyDescent="0.25">
      <c r="B6" t="s">
        <v>3</v>
      </c>
      <c r="D6" s="2" t="s">
        <v>49</v>
      </c>
    </row>
    <row r="8" spans="2:13" x14ac:dyDescent="0.25">
      <c r="B8" s="3" t="s">
        <v>4</v>
      </c>
      <c r="C8" s="18" t="s">
        <v>5</v>
      </c>
      <c r="D8" s="21" t="s">
        <v>7</v>
      </c>
      <c r="E8" s="18" t="s">
        <v>10</v>
      </c>
      <c r="F8" s="21" t="s">
        <v>12</v>
      </c>
      <c r="G8" s="18" t="s">
        <v>12</v>
      </c>
      <c r="J8" s="39"/>
    </row>
    <row r="9" spans="2:13" x14ac:dyDescent="0.25">
      <c r="B9" s="5"/>
      <c r="C9" s="19" t="s">
        <v>6</v>
      </c>
      <c r="D9" s="22" t="s">
        <v>8</v>
      </c>
      <c r="E9" s="19" t="s">
        <v>11</v>
      </c>
      <c r="F9" s="22" t="s">
        <v>13</v>
      </c>
      <c r="G9" s="19" t="s">
        <v>13</v>
      </c>
    </row>
    <row r="10" spans="2:13" x14ac:dyDescent="0.25">
      <c r="B10" s="5"/>
      <c r="C10" s="12"/>
      <c r="D10" s="22" t="s">
        <v>9</v>
      </c>
      <c r="E10" s="12"/>
      <c r="F10" s="22" t="s">
        <v>14</v>
      </c>
      <c r="G10" s="19" t="s">
        <v>14</v>
      </c>
    </row>
    <row r="11" spans="2:13" x14ac:dyDescent="0.25">
      <c r="B11" s="8"/>
      <c r="C11" s="13"/>
      <c r="D11" s="9"/>
      <c r="E11" s="13"/>
      <c r="F11" s="26" t="s">
        <v>15</v>
      </c>
      <c r="G11" s="20" t="s">
        <v>16</v>
      </c>
    </row>
    <row r="12" spans="2:13" x14ac:dyDescent="0.25">
      <c r="B12" s="15">
        <v>2020</v>
      </c>
      <c r="C12" s="11">
        <v>475</v>
      </c>
      <c r="D12" s="4">
        <v>267</v>
      </c>
      <c r="E12" s="11">
        <v>208</v>
      </c>
      <c r="F12" s="27">
        <f>1879080.23</f>
        <v>1879080.23</v>
      </c>
      <c r="G12" s="28">
        <f>1463852.77</f>
        <v>1463852.77</v>
      </c>
      <c r="J12" s="1"/>
      <c r="L12" s="29"/>
    </row>
    <row r="13" spans="2:13" x14ac:dyDescent="0.25">
      <c r="B13" s="16">
        <v>2021</v>
      </c>
      <c r="C13" s="12">
        <v>475</v>
      </c>
      <c r="D13" s="6">
        <v>267</v>
      </c>
      <c r="E13" s="12">
        <v>208</v>
      </c>
      <c r="F13" s="30">
        <f>2089516</f>
        <v>2089516</v>
      </c>
      <c r="G13" s="32">
        <v>1627788.35</v>
      </c>
      <c r="I13" s="29"/>
    </row>
    <row r="14" spans="2:13" x14ac:dyDescent="0.25">
      <c r="B14" s="16">
        <v>2022</v>
      </c>
      <c r="C14" s="13">
        <v>475</v>
      </c>
      <c r="D14" s="9">
        <v>267</v>
      </c>
      <c r="E14" s="13">
        <v>208</v>
      </c>
      <c r="F14" s="31">
        <f>1995984.54</f>
        <v>1995984.54</v>
      </c>
      <c r="G14" s="33">
        <f>1554924.46</f>
        <v>1554924.46</v>
      </c>
    </row>
    <row r="15" spans="2:13" x14ac:dyDescent="0.25">
      <c r="B15" s="16">
        <v>2023</v>
      </c>
      <c r="C15" s="13">
        <v>475</v>
      </c>
      <c r="D15" s="13">
        <v>267</v>
      </c>
      <c r="E15" s="9">
        <v>208</v>
      </c>
      <c r="F15" s="33">
        <f>1999357.73</f>
        <v>1999357.73</v>
      </c>
      <c r="G15" s="36">
        <f>1557551.73</f>
        <v>1557551.73</v>
      </c>
      <c r="I15" s="29"/>
      <c r="J15" s="1"/>
      <c r="K15" s="40"/>
      <c r="M15" s="1"/>
    </row>
    <row r="16" spans="2:13" x14ac:dyDescent="0.25">
      <c r="B16" s="14" t="s">
        <v>50</v>
      </c>
      <c r="C16" s="11"/>
      <c r="D16" s="11"/>
      <c r="E16" s="4"/>
      <c r="F16" s="28"/>
      <c r="G16" s="34"/>
      <c r="I16" s="29"/>
    </row>
    <row r="17" spans="2:21" x14ac:dyDescent="0.25">
      <c r="B17" s="16" t="s">
        <v>53</v>
      </c>
      <c r="C17" s="13">
        <v>475</v>
      </c>
      <c r="D17" s="13">
        <v>267</v>
      </c>
      <c r="E17" s="9">
        <v>208</v>
      </c>
      <c r="F17" s="33">
        <v>2127044.7999999998</v>
      </c>
      <c r="G17" s="36">
        <v>2611804.12</v>
      </c>
      <c r="H17" s="29"/>
      <c r="I17" s="29"/>
      <c r="J17" s="29"/>
    </row>
    <row r="18" spans="2:21" x14ac:dyDescent="0.25">
      <c r="I18" s="29"/>
    </row>
    <row r="19" spans="2:21" x14ac:dyDescent="0.25">
      <c r="J19" s="1"/>
      <c r="L19" s="41"/>
    </row>
    <row r="20" spans="2:21" x14ac:dyDescent="0.25">
      <c r="B20" s="2" t="s">
        <v>54</v>
      </c>
      <c r="C20" s="2"/>
      <c r="D20" s="2"/>
      <c r="E20" s="2"/>
      <c r="F20" s="2"/>
      <c r="G20" s="2"/>
      <c r="H20" s="2"/>
    </row>
    <row r="21" spans="2:21" x14ac:dyDescent="0.25">
      <c r="B21" t="s">
        <v>3</v>
      </c>
      <c r="I21" s="1"/>
    </row>
    <row r="23" spans="2:21" ht="21.75" customHeight="1" x14ac:dyDescent="0.25">
      <c r="B23" s="3" t="s">
        <v>21</v>
      </c>
      <c r="C23" s="18" t="s">
        <v>23</v>
      </c>
      <c r="D23" s="21" t="s">
        <v>7</v>
      </c>
      <c r="E23" s="18" t="s">
        <v>28</v>
      </c>
      <c r="F23" s="18" t="s">
        <v>7</v>
      </c>
      <c r="G23" s="24" t="s">
        <v>32</v>
      </c>
    </row>
    <row r="24" spans="2:21" ht="16.5" customHeight="1" x14ac:dyDescent="0.25">
      <c r="B24" s="5" t="s">
        <v>22</v>
      </c>
      <c r="C24" s="19" t="s">
        <v>24</v>
      </c>
      <c r="D24" s="22" t="s">
        <v>27</v>
      </c>
      <c r="E24" s="19" t="s">
        <v>29</v>
      </c>
      <c r="F24" s="19" t="s">
        <v>31</v>
      </c>
      <c r="G24" s="25" t="s">
        <v>33</v>
      </c>
    </row>
    <row r="25" spans="2:21" ht="15.75" customHeight="1" x14ac:dyDescent="0.25">
      <c r="B25" s="5"/>
      <c r="C25" s="19" t="s">
        <v>25</v>
      </c>
      <c r="D25" s="6"/>
      <c r="E25" s="19" t="s">
        <v>30</v>
      </c>
      <c r="F25" s="12"/>
      <c r="G25" s="25" t="s">
        <v>34</v>
      </c>
    </row>
    <row r="26" spans="2:21" ht="16.5" customHeight="1" x14ac:dyDescent="0.25">
      <c r="B26" s="5"/>
      <c r="C26" s="19" t="s">
        <v>26</v>
      </c>
      <c r="D26" s="6"/>
      <c r="E26" s="12"/>
      <c r="F26" s="12"/>
      <c r="G26" s="7"/>
    </row>
    <row r="27" spans="2:21" ht="17.25" customHeight="1" x14ac:dyDescent="0.25">
      <c r="B27" s="8"/>
      <c r="C27" s="20" t="s">
        <v>22</v>
      </c>
      <c r="D27" s="9"/>
      <c r="E27" s="13"/>
      <c r="F27" s="13"/>
      <c r="G27" s="10"/>
      <c r="I27" s="29"/>
    </row>
    <row r="28" spans="2:21" ht="24" customHeight="1" x14ac:dyDescent="0.25">
      <c r="B28" s="3" t="s">
        <v>35</v>
      </c>
      <c r="C28" s="11">
        <v>49</v>
      </c>
      <c r="D28" s="4">
        <v>33</v>
      </c>
      <c r="E28" s="28">
        <f>156340.8+25000</f>
        <v>181340.79999999999</v>
      </c>
      <c r="F28" s="11">
        <v>16</v>
      </c>
      <c r="G28" s="34">
        <f>75801.6+26634.52</f>
        <v>102436.12000000001</v>
      </c>
      <c r="I28" s="1"/>
    </row>
    <row r="29" spans="2:21" ht="20.25" customHeight="1" x14ac:dyDescent="0.25">
      <c r="B29" s="5" t="s">
        <v>36</v>
      </c>
      <c r="C29" s="12">
        <v>271</v>
      </c>
      <c r="D29" s="6">
        <v>81</v>
      </c>
      <c r="E29" s="32">
        <f>551124+150000</f>
        <v>701124</v>
      </c>
      <c r="F29" s="12">
        <v>190</v>
      </c>
      <c r="G29" s="35">
        <f>1292760+150000</f>
        <v>1442760</v>
      </c>
      <c r="I29" s="29"/>
    </row>
    <row r="30" spans="2:21" ht="22.5" customHeight="1" x14ac:dyDescent="0.25">
      <c r="B30" s="8" t="s">
        <v>37</v>
      </c>
      <c r="C30" s="13">
        <v>155</v>
      </c>
      <c r="D30" s="9">
        <v>84</v>
      </c>
      <c r="E30" s="33">
        <f>1004580+240000</f>
        <v>1244580</v>
      </c>
      <c r="F30" s="38">
        <v>71</v>
      </c>
      <c r="G30" s="36">
        <f>826608+240000</f>
        <v>1066608</v>
      </c>
      <c r="I30" s="29"/>
      <c r="J30" s="1"/>
    </row>
    <row r="31" spans="2:21" x14ac:dyDescent="0.25">
      <c r="E31" s="29">
        <f>SUM(E28:E30)</f>
        <v>2127044.7999999998</v>
      </c>
      <c r="G31" s="29">
        <f>SUM(G28:G30)</f>
        <v>2611804.12</v>
      </c>
      <c r="H31" s="29"/>
      <c r="I31" s="29"/>
      <c r="J31" s="1"/>
      <c r="U31" s="1"/>
    </row>
    <row r="32" spans="2:21" x14ac:dyDescent="0.25">
      <c r="J32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Adminis.KK</vt:lpstr>
      <vt:lpstr>Shendets.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2023-09-27T11:03:38Z</dcterms:modified>
</cp:coreProperties>
</file>