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lzim.n.sylejmani\Desktop\Buxheti 2026-2028\Buxheti 2026-2028 Materiali per Kuvend\Buxheti 2026 - 15.01.2025\"/>
    </mc:Choice>
  </mc:AlternateContent>
  <xr:revisionPtr revIDLastSave="0" documentId="13_ncr:1_{D6DAA9DB-0FC1-4F00-87D2-331F6ECEC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 Kapital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D16" i="1"/>
  <c r="D8" i="1"/>
  <c r="D7" i="1"/>
  <c r="F179" i="1" l="1"/>
  <c r="E179" i="1"/>
  <c r="D179" i="1"/>
  <c r="C194" i="1" s="1"/>
  <c r="F178" i="1"/>
  <c r="E178" i="1"/>
  <c r="E180" i="1" s="1"/>
  <c r="E182" i="1" s="1"/>
  <c r="D178" i="1"/>
  <c r="C193" i="1" s="1"/>
  <c r="F158" i="1"/>
  <c r="E158" i="1"/>
  <c r="D158" i="1"/>
  <c r="D141" i="1"/>
  <c r="C186" i="1"/>
  <c r="C187" i="1"/>
  <c r="C188" i="1"/>
  <c r="C189" i="1"/>
  <c r="C190" i="1"/>
  <c r="C191" i="1"/>
  <c r="C192" i="1"/>
  <c r="C185" i="1"/>
  <c r="C180" i="1"/>
  <c r="C182" i="1" s="1"/>
  <c r="F177" i="1"/>
  <c r="F175" i="1"/>
  <c r="F174" i="1"/>
  <c r="F173" i="1"/>
  <c r="D180" i="1" l="1"/>
  <c r="D182" i="1" s="1"/>
  <c r="F180" i="1"/>
  <c r="F182" i="1" s="1"/>
  <c r="D107" i="1"/>
  <c r="C195" i="1" l="1"/>
  <c r="C196" i="1"/>
  <c r="D90" i="1"/>
  <c r="E90" i="1"/>
  <c r="E155" i="1" l="1"/>
  <c r="F155" i="1"/>
  <c r="D155" i="1"/>
  <c r="E159" i="1" l="1"/>
  <c r="F159" i="1"/>
  <c r="D159" i="1"/>
  <c r="F90" i="1" l="1"/>
  <c r="E68" i="1" l="1"/>
  <c r="F68" i="1"/>
  <c r="D68" i="1"/>
  <c r="E62" i="1" l="1"/>
  <c r="F62" i="1"/>
  <c r="D62" i="1"/>
  <c r="F139" i="1" l="1"/>
  <c r="E139" i="1"/>
  <c r="D139" i="1"/>
  <c r="D104" i="1"/>
  <c r="F84" i="1"/>
  <c r="E84" i="1"/>
  <c r="D84" i="1"/>
  <c r="F74" i="1"/>
  <c r="E74" i="1"/>
  <c r="D74" i="1"/>
  <c r="F104" i="1" l="1"/>
  <c r="E104" i="1"/>
  <c r="F112" i="1" l="1"/>
  <c r="F4" i="1" s="1"/>
  <c r="E112" i="1"/>
  <c r="E4" i="1" s="1"/>
  <c r="D112" i="1"/>
  <c r="D4" i="1" s="1"/>
  <c r="G4" i="1" l="1"/>
  <c r="D3" i="1"/>
  <c r="H4" i="1"/>
  <c r="E3" i="1"/>
  <c r="I4" i="1"/>
  <c r="F3" i="1"/>
</calcChain>
</file>

<file path=xl/sharedStrings.xml><?xml version="1.0" encoding="utf-8"?>
<sst xmlns="http://schemas.openxmlformats.org/spreadsheetml/2006/main" count="220" uniqueCount="176">
  <si>
    <t xml:space="preserve">EMERTIMI I PROJEKTEVE  </t>
  </si>
  <si>
    <t xml:space="preserve">KODI I PROJEKTEVE EKZISTUESE DHE PROJEKTET E REJA </t>
  </si>
  <si>
    <t>KK - PRIZREN</t>
  </si>
  <si>
    <t>TOTALI I PROJEKTEVE KAPITALE  - PRIZREN</t>
  </si>
  <si>
    <t xml:space="preserve">Totali I Zjarrefikesve </t>
  </si>
  <si>
    <t xml:space="preserve">TURIZMI </t>
  </si>
  <si>
    <t xml:space="preserve">BUJQESIA </t>
  </si>
  <si>
    <t xml:space="preserve">SHENDETESIA </t>
  </si>
  <si>
    <t xml:space="preserve">SHERBIMET SOCIALE </t>
  </si>
  <si>
    <t xml:space="preserve">Totali Sherbimet sociale </t>
  </si>
  <si>
    <t xml:space="preserve">ARSIMI </t>
  </si>
  <si>
    <t xml:space="preserve">KULTURA </t>
  </si>
  <si>
    <t>Totali i Kultures</t>
  </si>
  <si>
    <t>Totali i Arsimit</t>
  </si>
  <si>
    <t>Totali i Shendetesise :</t>
  </si>
  <si>
    <t xml:space="preserve">Totali i Bujqesise </t>
  </si>
  <si>
    <t>Totali i Turizmit</t>
  </si>
  <si>
    <t xml:space="preserve">Totali i Administrates </t>
  </si>
  <si>
    <t>TOTALI  SHERBIMET PUBLIKE  - PRIZREN</t>
  </si>
  <si>
    <t xml:space="preserve">        180 SHERB.PUBLI.MBROJT.CIVIL.EMER</t>
  </si>
  <si>
    <t>ADMINISTRATA</t>
  </si>
  <si>
    <t>Vendosja dhe mirëmbajtja e kamerave të sigurisë në Komunën e Prizrenit</t>
  </si>
  <si>
    <t>Ndërtimet e mureve mbrojtëse nga rrëshqitjet e dheut</t>
  </si>
  <si>
    <t>Projekt i ri</t>
  </si>
  <si>
    <t>Ndërtimi i Aneksit te Shtëpia Rezidenciale ( salla për rekreacione fizike-sportive)</t>
  </si>
  <si>
    <t>Paisje stomatologjike</t>
  </si>
  <si>
    <t>Paisje Laboratorike</t>
  </si>
  <si>
    <t>Paisje jomedicionale</t>
  </si>
  <si>
    <t>Autoambulanca</t>
  </si>
  <si>
    <t>Ndertimi i QMF-së në lagjen e Trimave (Tusuz)</t>
  </si>
  <si>
    <t>Instalimi dhe montimi i ngrohjes qendrore dhe klimatizimi efiçient në objketet shëndetësore</t>
  </si>
  <si>
    <t>FINANCA</t>
  </si>
  <si>
    <t>Total Financa</t>
  </si>
  <si>
    <t>Hapja e rrugës pyjore Udha e staneve në Vërmicë</t>
  </si>
  <si>
    <t>Rehabilitimi dhe revitalizimi i hapsirave publike në zonen e parë të mbrojtur në  pjesen e vjeter të qytetit, restaurimi shesheve dhe objekteve</t>
  </si>
  <si>
    <t xml:space="preserve">Ndërtimi I shtratit të Lumbardhit nga Ura afër kampusit universitar në vazhdim të rrjedhës </t>
  </si>
  <si>
    <t>SHUMA E PARASHIKUAR 2027</t>
  </si>
  <si>
    <t xml:space="preserve">Rregullimi i infrastrukturës për ndertesën e QPS 2  </t>
  </si>
  <si>
    <t xml:space="preserve">Blerja e veturave per nevojat e Komunes se Prizrenit </t>
  </si>
  <si>
    <t>Ndërtimi i infrastrukturës (rrugët dhe ambijent) turizmit kulturor - Leskovec</t>
  </si>
  <si>
    <t>Ndërtimi I infrastrukturës (rrugët,ujë,kanalizim) Kisha e Shën Pjetrit-Kabashë në Korishë dhe Gurri I Kallugjerit Jeshkovë -Billushe</t>
  </si>
  <si>
    <t>Ndertimi I infrastruktures (rruget, kanalizim, ambijet) rruget malore ne rajonin e Sharrit (Zhupa), Zhur, Verrinit, Has dhe Kabashe Korishe</t>
  </si>
  <si>
    <t>Rregullimi infrastruktures te ujevarja e Donje Lubinjes</t>
  </si>
  <si>
    <t>Ndertimi i infrastrukturës (rrugët dhe ambijent) turizmi malor dhe rural - Vlashnje dhe Muradem</t>
  </si>
  <si>
    <t>Ndertimi I infrastruktures ne Parkun Ekonomik Lubizhde</t>
  </si>
  <si>
    <t xml:space="preserve">Shtigjet per biciklistat  </t>
  </si>
  <si>
    <t>Ndertimi i infrastrukturës (rrugët dhe ambijent) turizmi malor dhe rural - Nashec, Jabllanicë, Vërmicë</t>
  </si>
  <si>
    <t>Rehabilitimi I rrugeve fushore (kontrat korniz 3 vjeqare)</t>
  </si>
  <si>
    <t xml:space="preserve">Ndërtimi Strehimorës për trajtimin e qenve endacak </t>
  </si>
  <si>
    <t>Renovimi i teresishem i obj.shk. "Mati Logoreci" Prizren</t>
  </si>
  <si>
    <t>Digjitalizimi i sistemit te institucioneve arsimore ne shkollat; Emin Duraku, Mati Logoreci, Leke Dukagjini, Abdyl Frasheri, Hysen Rexhepi, Gani Saramati, Ibrahim Fehmiu, Fadil Hisari,</t>
  </si>
  <si>
    <t>Paisje mjekësore</t>
  </si>
  <si>
    <t>Ndërtimi i AMF-së në fshatin Vlashnje</t>
  </si>
  <si>
    <t>Blerja e Autoveturave për nevojat e KPSH</t>
  </si>
  <si>
    <t>Ndërtimi i QMF-së në fshatin Piranë</t>
  </si>
  <si>
    <t>Ndërtimi i AMF-së në fshatin Randobravë</t>
  </si>
  <si>
    <t>Blerja e paisje për brigadën e zjarrfikësve (Gjenerator, motorrsharr, kompresor, Shkalle etj)</t>
  </si>
  <si>
    <t>Ndertimi me asfallt I rruges dhe murit mbrojtes ne Manastirice</t>
  </si>
  <si>
    <t>Ndertimi i infrastruktures ne Grazhdanik, rruget dhe kanalizimi- Projekt dyvjeqar</t>
  </si>
  <si>
    <t>Ndertimi i infrastrukturës në Jabllanicë, rrugët dhe kanalizimi - Projekt dyvjeqar</t>
  </si>
  <si>
    <t>Ndertimi I rruges Medvec -Smaç</t>
  </si>
  <si>
    <t>Ndertimi I Infrastruktures ne fshatin Kobaje,rruge dhe kanalizim</t>
  </si>
  <si>
    <t>Ndërtimi i Infrastrukturës në Gjonaj</t>
  </si>
  <si>
    <t>Ndërtimi I infrastrukturës në Hoçë e Qytetit, rrugë dhe kanalizim</t>
  </si>
  <si>
    <t>Ndërtimi I rrugës Billushë deri te aksi rrugore Zhur-Dragash</t>
  </si>
  <si>
    <t>Ndërtimi I trotuarit në Vlashnje</t>
  </si>
  <si>
    <t>Ndërtimi I kanalizimit në Velezhë</t>
  </si>
  <si>
    <t xml:space="preserve">Rehabilitimi i rrjetit të ujësjellësit në rrugën Nënë Tereza në Prizren  - Projekt dy vjeçar  </t>
  </si>
  <si>
    <t>Rehabilitimi I rrjetit të ujësjellesit dhe vendosja e ujëmatesve jashtë pronës private në fshatin Zhur</t>
  </si>
  <si>
    <t xml:space="preserve">Ndërtimi i infrastukturës në Romajë, rrugë dhe ndriqim publikë </t>
  </si>
  <si>
    <t>Asfaltimi I rrugës Lybiqevë-Jeshkovë</t>
  </si>
  <si>
    <t>Ndertimi i rrugës Serbic e Poshtme - Zojz</t>
  </si>
  <si>
    <t>Ndertimi I rrugeve lokale ne fshatin Korishe</t>
  </si>
  <si>
    <t>Ndertimi I rruges alternative Skorobishte-Lubizhde-Projekt tre vjeqar</t>
  </si>
  <si>
    <t>Ndërtimi I infrastrukturës në Landovicë</t>
  </si>
  <si>
    <t>Ndërtimi me kallderm I rrugës në Jeshkovë-projekt dyvjeqar</t>
  </si>
  <si>
    <t>Ndërtimi I ures në Zojz</t>
  </si>
  <si>
    <t>Rregullimi I rrugeve dhe  trotuareve në lagjën " 2 Korriku"</t>
  </si>
  <si>
    <t>Ndërtimi I rrugëve, kanalizimit dhe ndriqimit publik në Krajk</t>
  </si>
  <si>
    <t>Ndërtimi I Infrastrukturës në Tupec</t>
  </si>
  <si>
    <t>Ndërtimi I infrastrukturës në Lagjën "Bajram Curri"</t>
  </si>
  <si>
    <t>Ndërtimi I infrastrukturës në Lagjën "Arbana"</t>
  </si>
  <si>
    <t>Ndërtimi I rrugës Shpenadi-Lubizhdë</t>
  </si>
  <si>
    <t>Ndërtimi I infrastrukturës në Lagjën "Jeta e re"</t>
  </si>
  <si>
    <t>Ndërtimi, kanalizimi, dhe asfaltimi në rrugën Operacioni "Shigjeta'</t>
  </si>
  <si>
    <t>Ndërtimi i infrastrukturës së stacionit të Autobusave dhe renovimi i objektit te këtij stacioni</t>
  </si>
  <si>
    <t>Ndertimi i objektit te Komunes dhe ndertimi i parkingjeve te "Shtepia e Bardhe"</t>
  </si>
  <si>
    <t>Ndërtimi i infrastrukturës (rrugë,kanalizim,ujësjelles) në fshatrat e Zhupës-faze dytë</t>
  </si>
  <si>
    <t>Ndërtimi i tregut të gjelbert dhe parkingut nëntoksor te gjimnazi</t>
  </si>
  <si>
    <t>Ndërtimi i projekteve infrastrukturore në lagjet Tabkahane, Bazhderhane, Ortokoll,Bajram Curri etj</t>
  </si>
  <si>
    <t>Rregullimi i përrockes në fshatin Randobravë</t>
  </si>
  <si>
    <t>Ndërtimi I rrugëve dhe kanalizimit dhe rrugeve në fshatin Vlashnje</t>
  </si>
  <si>
    <t>Projekte ambientale në qytet , në lagjen Ortokoll, Kurilla,Tabakhane, Shadervan, Bajram Curr, Jeta e re etj</t>
  </si>
  <si>
    <t>Rregullimi i ambientit te oborreve ne shkollat e Prizrenit</t>
  </si>
  <si>
    <t>vazhdim</t>
  </si>
  <si>
    <t>Ndertimi i aneksit te shkolles "Besim Ndrecaj" Lutogllave</t>
  </si>
  <si>
    <t>Ndërtimi i qerdhes ne Lagjen Tusus Prizren</t>
  </si>
  <si>
    <t>Ndërtimi i qerdhes ne Fshatin Zhur - Prizren</t>
  </si>
  <si>
    <t>Ndërtimi i qerdhes ne Lagjen Arbana Prizren</t>
  </si>
  <si>
    <t>Renovimi i objektit shkollor SHMU "Hysen Rexhepi"</t>
  </si>
  <si>
    <t>Renovimi i objektit shkollor ne Fshatin Gjonaj (objekti i vjeter)</t>
  </si>
  <si>
    <t>Ndertimi i Salles se Edukates Fizike ne SHFNU "Zef Lush Marku" Velezhë</t>
  </si>
  <si>
    <t>Ndrrimi i kalldajave te ngrohjes qendrore, ne shkollat; SHFMU"Motrat Qiriazi" lagj.Kurile Prizren, "Luigj Gurakuqi" Nashec dhe "Brigada 125" Medvec</t>
  </si>
  <si>
    <t>Ndertimi i SEF Gani Saramati</t>
  </si>
  <si>
    <t>Ndertimi i aneksit te shkolles "Fatmir Berisha" Prizren</t>
  </si>
  <si>
    <t>Ndertimi i depose per lende djegese per ngrohje ne SHFMU "Leke Dukagjini" Prizren dhe "Mushnikova" Mushnikovë</t>
  </si>
  <si>
    <t>Renovimi i teresishem i objektit shkollor "Deshmoret e Zhurit" Zhur</t>
  </si>
  <si>
    <t>Renovimi i teresishem i objektit shkollor ne Gorozhup</t>
  </si>
  <si>
    <t>Ndrimi i dyerve dhe dritareve te SHFMU"Emin Duraku" Prizren</t>
  </si>
  <si>
    <t>Renovimi i kulmit te objektit shkollor "Luigj Gurakuqi" Nashec</t>
  </si>
  <si>
    <t>Renovimi i kulmit te objektit shkollor "17 Shkurt" Atmaxhë</t>
  </si>
  <si>
    <t>Renovimi i nyjeve sanitare ne objektet shkollore: Nashec dhe Jabllanice</t>
  </si>
  <si>
    <t>Renovimi i teresishem i obj.shk. "Motrat Qiriazi" Prizren</t>
  </si>
  <si>
    <t>Renovimi i objektit te SHF"Lekë Dukagjini" Prizren (ndërrimi i dyshemeve te korridoreve, ndertimi i platformave ngritese neper shkallet e objektit dhe punimi i shkalleve emergjente)</t>
  </si>
  <si>
    <t>Renovimi i teresishem i objektit shkollor "Izvor" Lubinje e Eperme</t>
  </si>
  <si>
    <t>Ndërtimi dhe renovimi i objekteve te K.K Prizren</t>
  </si>
  <si>
    <t>Blerja e 2 kalldajve me pelet per objektin e Administrates KK Prizren</t>
  </si>
  <si>
    <t>Automjet për Brigadën e zjarrfikësve</t>
  </si>
  <si>
    <t xml:space="preserve">Ndërtimi i objekteve Kulturore, Rinore dhe Sportive në qytet dhe fshatra </t>
  </si>
  <si>
    <t>Ndertimi i sallës Multifunksionale</t>
  </si>
  <si>
    <t xml:space="preserve">Ndertimi i stadiumit Kabash-Has, në bashkfinancim me FFK dhe MKRS </t>
  </si>
  <si>
    <t xml:space="preserve">Ndertimi i Qendres Kulturore Turke </t>
  </si>
  <si>
    <t>Restaurimi i Kullës ne Gjonaj (Komuna dhe QRTK)</t>
  </si>
  <si>
    <t>Ndërtimi i tribunave të Stadiumit në fshatin Gjonaj</t>
  </si>
  <si>
    <t>Ndërtimi i Shtatores së Adem Jashari</t>
  </si>
  <si>
    <t>Ndërtimi i fushës sportive te katër kullat</t>
  </si>
  <si>
    <t>Ndërtimi i parqeve rekreative (Ortakoll, Tusuz, Bajram Curri, Dardani, Gjonaj, Zhur, Qendër Sportive "Sezai Surroi" e tj.)</t>
  </si>
  <si>
    <t>Blerja e trafos ne qendren sportive "Sezai Surroi"</t>
  </si>
  <si>
    <t>Vendosja e tribunave teleskopike në Qendrën Sportive "Sezai Surroi"</t>
  </si>
  <si>
    <t>Blerja e gjeneratorit për nevoja të Qendrës Sportive "Sezai Surroi"</t>
  </si>
  <si>
    <t>Ndërtimi i QPS3</t>
  </si>
  <si>
    <t>Ndërtimi i QMF -së në Lagjen Bajram Curri</t>
  </si>
  <si>
    <t>KËRKESAT E PRANUARA PËR PROJEKTET KAPITALE SIPAS DREJTORIVE  PER VITIN   2026-2028</t>
  </si>
  <si>
    <t>SHUMA E PLANIFIKUAR 2026</t>
  </si>
  <si>
    <t>SHUMA E PARASHIKUAR 2028</t>
  </si>
  <si>
    <t>ZJARRFIKESIT - EMERGJANCA</t>
  </si>
  <si>
    <t>Rehabilitimi kanaleve ujitese dhe kullimi I tokave bujqesore</t>
  </si>
  <si>
    <t>Ndertimi i banesave sociale ne Lagjen Petrove - Prizren</t>
  </si>
  <si>
    <t>Ndërtimi i shtëpisë emergjente për mbrojtjen e fëmijeve Nashec</t>
  </si>
  <si>
    <t>Buxheti sipas qarkores 2026/02</t>
  </si>
  <si>
    <t>Ndërtimi I rrugëve dhe kanalizimit në Petrovë</t>
  </si>
  <si>
    <t>Ndërtimi I teleferikut në Nënkala</t>
  </si>
  <si>
    <t>Ndërtimi I infrastrukturës në Medvec</t>
  </si>
  <si>
    <t>Ndërtimi I kanalizimit në Randobravë</t>
  </si>
  <si>
    <t>Ndërtimi I kanalizimit në Lybiqevë</t>
  </si>
  <si>
    <t>Bashkfinancimi me Kompanitë Rajonale të Ujesjellesit për projekte të përbashkëta, në fshatrat e Anadrinisë (Krushë e Vogel, Piranë, Zojz dhe Medvec), Lugotllavë dhe Malësi e re</t>
  </si>
  <si>
    <t>Projekt I ri</t>
  </si>
  <si>
    <t>Rregullimi i rrugëve,kanalizimit,ujësjellesit dhe ndriçimit publik në lagjen "Dardania 2", faza II</t>
  </si>
  <si>
    <t>Bashkfinancimi me donatoret</t>
  </si>
  <si>
    <t>Regullimi I verandës dhe oborrit në Shtepin rezidenciale</t>
  </si>
  <si>
    <t>Rrethoja dhe te tjerat tek Strehimorja per trajtimin e qenve endacak</t>
  </si>
  <si>
    <t>Ndërtimi I Memorialit ne fshatin Kruhse e Vogel</t>
  </si>
  <si>
    <t xml:space="preserve">Ndertimi i ashensorit ne SHFMU "Motrat Qiriazi" lagj. Kurile Prizren </t>
  </si>
  <si>
    <t>Ndërrimi i kalldajave te ngrohjes qendrore, ne shkollat; SHFMU"Gerncare" Gerncare, "Haziz Tola", "Sinan Thaqi" Zojz dhe institucioneve tjera Arsimore</t>
  </si>
  <si>
    <t xml:space="preserve">Limitet per investime kapitale sipas qarkores 2026/02 </t>
  </si>
  <si>
    <t>Viti 2025</t>
  </si>
  <si>
    <t>Viti 2026</t>
  </si>
  <si>
    <t>Viti 2027</t>
  </si>
  <si>
    <t>Viti 2028</t>
  </si>
  <si>
    <t>SHERBIMET PUBLIKE</t>
  </si>
  <si>
    <t>TURIZMI - Zhvillim ekonomik</t>
  </si>
  <si>
    <t>Limitet sipas Qarkores 2026/02                                                           Total:</t>
  </si>
  <si>
    <t>Huamarrja</t>
  </si>
  <si>
    <t>Tota Buxheti per Investime Kapitale</t>
  </si>
  <si>
    <t>Ndertimi I qendres kulturore per Rom, Ashkali dhe Egjiptian</t>
  </si>
  <si>
    <t xml:space="preserve">Ndertimi I shtatores  se lbrahim Rugova </t>
  </si>
  <si>
    <t>Rehabilitimi i kanalizimit dhe ujësjellesit në pjesët kryesore të qytetit, Lidhja e Prizrenit, Arbanë, Tusus, Jeta e re,  Bajram Curri,Kurillë, Petrovë, Zhur, Trepetnicë, Malësi e re, Korishë, Gërnçare, Jabllanicë, Sokorobisht, Sërbicë e Eperme, Grazhdanik, Piranë, Krushë e Vogel, Zojz, Gjonaj dhe lokacionet tjera</t>
  </si>
  <si>
    <t>Rehabilitimi dhe ndërtimi i rrugeve me asfalt në , Lidhja e Prizrenit, Arbana, Bajram Curri, Jeta e re, Kurilla, Kongresi I Manastirit, Poslisht, Zhur, Hoqë e Qytetit, Korishë, Drajqiç, Gjonaj, Mazrek, Kojushë, Velezhë, Korishë, Malësi e re, Skorobisht, Randobravë, Krushë e Vogel, Nashec, Tupec dhe lokacione tjera</t>
  </si>
  <si>
    <t>Rregullimi i mureve mbrojtëse  në Landovicë,  Tusus, Nënkala, Stacioni hekurudhor, Krushë e Vogël, Lukijë, Korishë, Petrovë, Gornjasellë, Medvec, Velezhë, Nashec, Sërbicë e Poshtme, Vlashnje,Reçan, Randobravë,Hoqë e Qytetit,Smaç dhe lokacionet tjera, projekt trivjeçar</t>
  </si>
  <si>
    <t>Rehabilitimi dhe ndertimi i rrugeve me kubeza ,trotuareve dhe shesheve; Lidhja e Prizrenit, Arbanë, Tusus, Jeta e re,  Bajram Curri, Petrovë, Zhur, Malësi e re, Gërnqare, Jabllanicë, Shpenadi,Sokorobisht, Grazhdanik, Piranë, Krushë e Vogel, Zojz, Caparcë, Vërmicë, Dobrushtë, Gjonaj, Lubiqevë dhe lokacionet tjera</t>
  </si>
  <si>
    <t>Ndërtimi i rrugës tranzitore-Kryqëzimi me autostradën në Prizren (Projekt dy vjeçar), shpronësimi I tokave</t>
  </si>
  <si>
    <t>Ndërtimi I kanalizimit të hapur ,mureve mbrojtës dhe rregullimi I rrugicave në fshatin Krushë e Vogël dhe rregullimi I kanalizimit fekal</t>
  </si>
  <si>
    <t>Instalimi i ndriçimit publik në Ortokoll, Bajram Curr, Tusus, Arbanë, Jeta e re", pjesët kryesore të qytetit, Dardania, Kurilla,Piranë, Zhur, Gjonaj, Hoqë e Qytetit, Landovicë, Randobravë, Vlashnje, Lybiqevë, Lutogllavë, Dobrushtë, Vërmicë, Muradem, Mazrek, Planejë, Kojushë, Grazhdanik, Krushë e Vogel, Krajk, Velezhë, Caparcë dhe lokacionet tjera</t>
  </si>
  <si>
    <t>Shenjëzimi horizontal në qytet dhe fshatra të Komunës së Prizrenit ( aty ky paraqitet nevoja per intervenim) si dhe vendosja e shenjëzimit vertikal në lagjen Jeta e re, Nashec, Lybiqevë, Kobajë, Grazhdanik, Vlashnje, Zhur Ortokoll, Kurillë, Lidhja e Prizrenit,Tusus, Tabakhane, Bajram Curr, Jaglanicë, Piranë, Krushë e Vogel dhe lokalitetet tjera, projekt trivjeçar</t>
  </si>
  <si>
    <t>Ndertimi I infrastruktures ne Tusus, shpronësimi I tokave</t>
  </si>
  <si>
    <t>Ndërtimi I rrugës Kopana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</si>
</sst>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  <numFmt numFmtId="165" formatCode="0;[Red]0"/>
    <numFmt numFmtId="166" formatCode="#,##0.00\ [$€-40B]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color theme="3" tint="-0.249977111117893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Times New Roman"/>
      <family val="1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mbria"/>
      <family val="1"/>
    </font>
    <font>
      <sz val="12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9" fillId="6" borderId="8" applyNumberFormat="0" applyAlignment="0" applyProtection="0"/>
    <xf numFmtId="0" fontId="21" fillId="8" borderId="10" applyNumberFormat="0" applyAlignment="0" applyProtection="0"/>
    <xf numFmtId="44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9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0" fontId="3" fillId="7" borderId="0" xfId="0" applyFont="1" applyFill="1"/>
    <xf numFmtId="4" fontId="10" fillId="4" borderId="5" xfId="0" applyNumberFormat="1" applyFont="1" applyFill="1" applyBorder="1" applyAlignment="1">
      <alignment horizontal="center" vertical="center" wrapText="1"/>
    </xf>
    <xf numFmtId="4" fontId="9" fillId="0" borderId="0" xfId="0" applyNumberFormat="1" applyFont="1"/>
    <xf numFmtId="164" fontId="9" fillId="0" borderId="0" xfId="0" applyNumberFormat="1" applyFont="1" applyAlignment="1">
      <alignment wrapText="1"/>
    </xf>
    <xf numFmtId="4" fontId="10" fillId="4" borderId="19" xfId="0" applyNumberFormat="1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4" fontId="30" fillId="0" borderId="0" xfId="0" applyNumberFormat="1" applyFont="1" applyAlignment="1">
      <alignment wrapText="1"/>
    </xf>
    <xf numFmtId="4" fontId="31" fillId="0" borderId="0" xfId="0" applyNumberFormat="1" applyFont="1"/>
    <xf numFmtId="0" fontId="0" fillId="0" borderId="0" xfId="0" applyFont="1"/>
    <xf numFmtId="0" fontId="20" fillId="7" borderId="2" xfId="0" applyFont="1" applyFill="1" applyBorder="1" applyAlignment="1">
      <alignment wrapText="1"/>
    </xf>
    <xf numFmtId="164" fontId="20" fillId="7" borderId="2" xfId="1" applyNumberFormat="1" applyFont="1" applyFill="1" applyBorder="1" applyAlignment="1">
      <alignment horizontal="right" vertical="center"/>
    </xf>
    <xf numFmtId="0" fontId="0" fillId="7" borderId="2" xfId="0" applyFont="1" applyFill="1" applyBorder="1" applyAlignment="1">
      <alignment horizontal="center" vertical="center" wrapText="1"/>
    </xf>
    <xf numFmtId="164" fontId="0" fillId="7" borderId="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/>
    </xf>
    <xf numFmtId="164" fontId="0" fillId="7" borderId="2" xfId="0" applyNumberFormat="1" applyFont="1" applyFill="1" applyBorder="1"/>
    <xf numFmtId="1" fontId="26" fillId="7" borderId="2" xfId="0" applyNumberFormat="1" applyFont="1" applyFill="1" applyBorder="1" applyAlignment="1">
      <alignment horizontal="center" vertical="center"/>
    </xf>
    <xf numFmtId="1" fontId="20" fillId="7" borderId="2" xfId="0" applyNumberFormat="1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left" vertical="center" wrapText="1"/>
    </xf>
    <xf numFmtId="164" fontId="0" fillId="7" borderId="2" xfId="1" applyNumberFormat="1" applyFont="1" applyFill="1" applyBorder="1" applyAlignment="1">
      <alignment horizontal="center"/>
    </xf>
    <xf numFmtId="164" fontId="0" fillId="7" borderId="2" xfId="4" applyNumberFormat="1" applyFont="1" applyFill="1" applyBorder="1" applyAlignment="1">
      <alignment horizontal="right" vertical="center" wrapText="1"/>
    </xf>
    <xf numFmtId="164" fontId="0" fillId="7" borderId="2" xfId="0" applyNumberFormat="1" applyFont="1" applyFill="1" applyBorder="1" applyAlignment="1">
      <alignment horizontal="center" vertical="center"/>
    </xf>
    <xf numFmtId="164" fontId="20" fillId="7" borderId="2" xfId="0" applyNumberFormat="1" applyFont="1" applyFill="1" applyBorder="1" applyAlignment="1">
      <alignment horizontal="center" vertical="center"/>
    </xf>
    <xf numFmtId="164" fontId="0" fillId="7" borderId="2" xfId="0" applyNumberFormat="1" applyFont="1" applyFill="1" applyBorder="1" applyAlignment="1">
      <alignment horizontal="right" vertical="center"/>
    </xf>
    <xf numFmtId="0" fontId="27" fillId="7" borderId="11" xfId="2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wrapText="1"/>
    </xf>
    <xf numFmtId="166" fontId="20" fillId="7" borderId="2" xfId="0" applyNumberFormat="1" applyFont="1" applyFill="1" applyBorder="1" applyAlignment="1">
      <alignment horizontal="center" vertical="center"/>
    </xf>
    <xf numFmtId="164" fontId="20" fillId="7" borderId="2" xfId="0" applyNumberFormat="1" applyFont="1" applyFill="1" applyBorder="1"/>
    <xf numFmtId="0" fontId="20" fillId="7" borderId="2" xfId="0" applyFont="1" applyFill="1" applyBorder="1" applyAlignment="1">
      <alignment horizontal="center" vertical="center" wrapText="1"/>
    </xf>
    <xf numFmtId="164" fontId="0" fillId="7" borderId="9" xfId="0" applyNumberFormat="1" applyFont="1" applyFill="1" applyBorder="1" applyAlignment="1">
      <alignment horizontal="center" vertical="center" wrapText="1"/>
    </xf>
    <xf numFmtId="0" fontId="27" fillId="7" borderId="2" xfId="2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/>
    </xf>
    <xf numFmtId="164" fontId="0" fillId="7" borderId="3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wrapText="1"/>
    </xf>
    <xf numFmtId="164" fontId="0" fillId="7" borderId="9" xfId="0" applyNumberFormat="1" applyFont="1" applyFill="1" applyBorder="1" applyAlignment="1">
      <alignment horizontal="center" vertical="center"/>
    </xf>
    <xf numFmtId="164" fontId="20" fillId="7" borderId="9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10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center" vertical="center" wrapText="1"/>
    </xf>
    <xf numFmtId="0" fontId="27" fillId="7" borderId="9" xfId="2" applyFont="1" applyFill="1" applyBorder="1" applyAlignment="1">
      <alignment horizontal="center" vertical="center" wrapText="1"/>
    </xf>
    <xf numFmtId="164" fontId="20" fillId="7" borderId="9" xfId="0" applyNumberFormat="1" applyFont="1" applyFill="1" applyBorder="1"/>
    <xf numFmtId="0" fontId="9" fillId="4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wrapText="1"/>
    </xf>
    <xf numFmtId="0" fontId="10" fillId="4" borderId="24" xfId="0" applyFont="1" applyFill="1" applyBorder="1" applyAlignment="1">
      <alignment horizontal="center" vertical="center" wrapText="1"/>
    </xf>
    <xf numFmtId="43" fontId="2" fillId="4" borderId="24" xfId="1" applyFont="1" applyFill="1" applyBorder="1" applyAlignment="1">
      <alignment horizontal="center" vertical="center" wrapText="1"/>
    </xf>
    <xf numFmtId="43" fontId="2" fillId="4" borderId="25" xfId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" fontId="33" fillId="2" borderId="24" xfId="0" applyNumberFormat="1" applyFont="1" applyFill="1" applyBorder="1" applyAlignment="1">
      <alignment horizontal="center" vertical="center" wrapText="1"/>
    </xf>
    <xf numFmtId="4" fontId="33" fillId="2" borderId="25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wrapText="1"/>
    </xf>
    <xf numFmtId="1" fontId="20" fillId="7" borderId="9" xfId="0" applyNumberFormat="1" applyFont="1" applyFill="1" applyBorder="1" applyAlignment="1">
      <alignment horizontal="center" wrapText="1"/>
    </xf>
    <xf numFmtId="164" fontId="0" fillId="7" borderId="9" xfId="0" applyNumberFormat="1" applyFont="1" applyFill="1" applyBorder="1"/>
    <xf numFmtId="0" fontId="0" fillId="0" borderId="3" xfId="0" applyFont="1" applyBorder="1" applyAlignment="1">
      <alignment horizontal="center"/>
    </xf>
    <xf numFmtId="164" fontId="0" fillId="7" borderId="3" xfId="1" applyNumberFormat="1" applyFont="1" applyFill="1" applyBorder="1" applyAlignment="1">
      <alignment horizontal="center"/>
    </xf>
    <xf numFmtId="0" fontId="23" fillId="4" borderId="12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center" vertical="center" wrapText="1"/>
    </xf>
    <xf numFmtId="164" fontId="9" fillId="4" borderId="29" xfId="0" applyNumberFormat="1" applyFont="1" applyFill="1" applyBorder="1" applyAlignment="1">
      <alignment horizontal="center" vertical="center" wrapText="1"/>
    </xf>
    <xf numFmtId="164" fontId="9" fillId="4" borderId="30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164" fontId="0" fillId="7" borderId="9" xfId="1" applyNumberFormat="1" applyFont="1" applyFill="1" applyBorder="1" applyAlignment="1">
      <alignment horizontal="center"/>
    </xf>
    <xf numFmtId="164" fontId="0" fillId="7" borderId="3" xfId="0" applyNumberFormat="1" applyFont="1" applyFill="1" applyBorder="1"/>
    <xf numFmtId="0" fontId="8" fillId="4" borderId="2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4" fontId="10" fillId="4" borderId="12" xfId="0" applyNumberFormat="1" applyFont="1" applyFill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 vertical="center" wrapText="1"/>
    </xf>
    <xf numFmtId="164" fontId="20" fillId="7" borderId="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164" fontId="0" fillId="7" borderId="9" xfId="0" applyNumberFormat="1" applyFont="1" applyFill="1" applyBorder="1" applyAlignment="1">
      <alignment horizontal="right" vertical="center"/>
    </xf>
    <xf numFmtId="0" fontId="10" fillId="4" borderId="31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wrapText="1"/>
    </xf>
    <xf numFmtId="0" fontId="10" fillId="4" borderId="32" xfId="0" applyFont="1" applyFill="1" applyBorder="1" applyAlignment="1">
      <alignment horizontal="center" vertical="center" wrapText="1"/>
    </xf>
    <xf numFmtId="164" fontId="10" fillId="4" borderId="32" xfId="0" applyNumberFormat="1" applyFont="1" applyFill="1" applyBorder="1" applyAlignment="1">
      <alignment horizontal="center" vertical="center" wrapText="1"/>
    </xf>
    <xf numFmtId="164" fontId="10" fillId="4" borderId="33" xfId="0" applyNumberFormat="1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/>
    </xf>
    <xf numFmtId="164" fontId="20" fillId="7" borderId="3" xfId="0" applyNumberFormat="1" applyFont="1" applyFill="1" applyBorder="1"/>
    <xf numFmtId="0" fontId="10" fillId="4" borderId="16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wrapText="1"/>
    </xf>
    <xf numFmtId="0" fontId="14" fillId="4" borderId="12" xfId="0" applyFont="1" applyFill="1" applyBorder="1" applyAlignment="1">
      <alignment horizontal="center" vertical="center" wrapText="1"/>
    </xf>
    <xf numFmtId="43" fontId="14" fillId="4" borderId="12" xfId="1" applyFont="1" applyFill="1" applyBorder="1" applyAlignment="1">
      <alignment horizontal="center" vertical="center" wrapText="1"/>
    </xf>
    <xf numFmtId="43" fontId="14" fillId="4" borderId="13" xfId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164" fontId="0" fillId="7" borderId="3" xfId="0" applyNumberFormat="1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 wrapText="1"/>
    </xf>
    <xf numFmtId="164" fontId="10" fillId="4" borderId="21" xfId="0" applyNumberFormat="1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4" fontId="23" fillId="4" borderId="24" xfId="3" applyNumberFormat="1" applyFont="1" applyFill="1" applyBorder="1" applyAlignment="1">
      <alignment horizontal="center" vertical="center" wrapText="1"/>
    </xf>
    <xf numFmtId="4" fontId="23" fillId="4" borderId="25" xfId="3" applyNumberFormat="1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left" vertical="center" wrapText="1"/>
    </xf>
    <xf numFmtId="0" fontId="20" fillId="7" borderId="9" xfId="1" applyNumberFormat="1" applyFont="1" applyFill="1" applyBorder="1" applyAlignment="1">
      <alignment horizontal="center" vertical="center" wrapText="1"/>
    </xf>
    <xf numFmtId="164" fontId="0" fillId="7" borderId="38" xfId="0" applyNumberFormat="1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 vertical="center"/>
    </xf>
    <xf numFmtId="4" fontId="10" fillId="4" borderId="36" xfId="0" applyNumberFormat="1" applyFont="1" applyFill="1" applyBorder="1" applyAlignment="1">
      <alignment horizontal="center" vertical="center" wrapText="1"/>
    </xf>
    <xf numFmtId="4" fontId="10" fillId="4" borderId="39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28" fillId="7" borderId="41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164" fontId="0" fillId="7" borderId="15" xfId="0" applyNumberFormat="1" applyFont="1" applyFill="1" applyBorder="1"/>
    <xf numFmtId="0" fontId="28" fillId="7" borderId="37" xfId="0" applyFont="1" applyFill="1" applyBorder="1" applyAlignment="1">
      <alignment horizontal="center" vertical="center" wrapText="1"/>
    </xf>
    <xf numFmtId="164" fontId="0" fillId="7" borderId="38" xfId="0" applyNumberFormat="1" applyFont="1" applyFill="1" applyBorder="1"/>
    <xf numFmtId="164" fontId="0" fillId="7" borderId="42" xfId="1" applyNumberFormat="1" applyFont="1" applyFill="1" applyBorder="1" applyAlignment="1">
      <alignment horizontal="center"/>
    </xf>
    <xf numFmtId="164" fontId="0" fillId="7" borderId="15" xfId="4" applyNumberFormat="1" applyFont="1" applyFill="1" applyBorder="1" applyAlignment="1">
      <alignment horizontal="right" vertical="center" wrapText="1"/>
    </xf>
    <xf numFmtId="164" fontId="0" fillId="7" borderId="15" xfId="1" applyNumberFormat="1" applyFont="1" applyFill="1" applyBorder="1" applyAlignment="1">
      <alignment horizontal="center"/>
    </xf>
    <xf numFmtId="164" fontId="0" fillId="7" borderId="38" xfId="1" applyNumberFormat="1" applyFont="1" applyFill="1" applyBorder="1" applyAlignment="1">
      <alignment horizontal="center"/>
    </xf>
    <xf numFmtId="164" fontId="0" fillId="7" borderId="42" xfId="0" applyNumberFormat="1" applyFont="1" applyFill="1" applyBorder="1"/>
    <xf numFmtId="164" fontId="20" fillId="7" borderId="42" xfId="0" applyNumberFormat="1" applyFont="1" applyFill="1" applyBorder="1" applyAlignment="1">
      <alignment horizontal="center" vertical="center"/>
    </xf>
    <xf numFmtId="164" fontId="20" fillId="7" borderId="15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right" vertical="center"/>
    </xf>
    <xf numFmtId="164" fontId="0" fillId="7" borderId="38" xfId="0" applyNumberFormat="1" applyFont="1" applyFill="1" applyBorder="1" applyAlignment="1">
      <alignment horizontal="right" vertical="center"/>
    </xf>
    <xf numFmtId="0" fontId="0" fillId="7" borderId="41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  <xf numFmtId="164" fontId="20" fillId="7" borderId="38" xfId="0" applyNumberFormat="1" applyFont="1" applyFill="1" applyBorder="1" applyAlignment="1">
      <alignment horizontal="center" vertical="center"/>
    </xf>
    <xf numFmtId="164" fontId="0" fillId="7" borderId="42" xfId="0" applyNumberFormat="1" applyFont="1" applyFill="1" applyBorder="1" applyAlignment="1">
      <alignment horizontal="center" vertical="center" wrapText="1"/>
    </xf>
    <xf numFmtId="0" fontId="27" fillId="7" borderId="8" xfId="2" applyFont="1" applyFill="1" applyBorder="1" applyAlignment="1">
      <alignment horizontal="center" vertical="center" wrapText="1"/>
    </xf>
    <xf numFmtId="164" fontId="0" fillId="7" borderId="15" xfId="0" applyNumberFormat="1" applyFont="1" applyFill="1" applyBorder="1" applyAlignment="1">
      <alignment horizontal="center" vertical="center"/>
    </xf>
    <xf numFmtId="164" fontId="0" fillId="7" borderId="15" xfId="0" applyNumberFormat="1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vertical="center" wrapText="1"/>
    </xf>
    <xf numFmtId="0" fontId="0" fillId="7" borderId="43" xfId="0" applyFont="1" applyFill="1" applyBorder="1" applyAlignment="1">
      <alignment horizontal="center" vertical="center" wrapText="1"/>
    </xf>
    <xf numFmtId="0" fontId="34" fillId="0" borderId="44" xfId="0" applyFont="1" applyBorder="1" applyAlignment="1">
      <alignment horizontal="center" wrapText="1"/>
    </xf>
    <xf numFmtId="0" fontId="35" fillId="0" borderId="45" xfId="0" applyFont="1" applyBorder="1" applyAlignment="1">
      <alignment horizontal="center" wrapText="1"/>
    </xf>
    <xf numFmtId="0" fontId="18" fillId="5" borderId="27" xfId="0" applyFont="1" applyFill="1" applyBorder="1" applyAlignment="1">
      <alignment horizontal="left" vertical="center" wrapText="1"/>
    </xf>
    <xf numFmtId="164" fontId="9" fillId="10" borderId="12" xfId="0" applyNumberFormat="1" applyFont="1" applyFill="1" applyBorder="1"/>
    <xf numFmtId="164" fontId="36" fillId="0" borderId="12" xfId="0" applyNumberFormat="1" applyFont="1" applyBorder="1"/>
    <xf numFmtId="164" fontId="36" fillId="0" borderId="13" xfId="0" applyNumberFormat="1" applyFont="1" applyBorder="1"/>
    <xf numFmtId="0" fontId="18" fillId="5" borderId="14" xfId="0" applyFont="1" applyFill="1" applyBorder="1" applyAlignment="1">
      <alignment horizontal="left" vertical="center" wrapText="1"/>
    </xf>
    <xf numFmtId="164" fontId="9" fillId="10" borderId="2" xfId="0" applyNumberFormat="1" applyFont="1" applyFill="1" applyBorder="1"/>
    <xf numFmtId="164" fontId="36" fillId="0" borderId="2" xfId="0" applyNumberFormat="1" applyFont="1" applyBorder="1"/>
    <xf numFmtId="164" fontId="36" fillId="0" borderId="15" xfId="0" applyNumberFormat="1" applyFont="1" applyBorder="1"/>
    <xf numFmtId="0" fontId="18" fillId="5" borderId="28" xfId="0" applyFont="1" applyFill="1" applyBorder="1" applyAlignment="1">
      <alignment horizontal="left" vertical="center" wrapText="1"/>
    </xf>
    <xf numFmtId="164" fontId="9" fillId="10" borderId="29" xfId="0" applyNumberFormat="1" applyFont="1" applyFill="1" applyBorder="1"/>
    <xf numFmtId="164" fontId="36" fillId="0" borderId="29" xfId="0" applyNumberFormat="1" applyFont="1" applyBorder="1"/>
    <xf numFmtId="164" fontId="36" fillId="0" borderId="30" xfId="0" applyNumberFormat="1" applyFont="1" applyBorder="1"/>
    <xf numFmtId="0" fontId="18" fillId="5" borderId="47" xfId="0" applyFont="1" applyFill="1" applyBorder="1" applyAlignment="1">
      <alignment horizontal="left" vertical="center" wrapText="1"/>
    </xf>
    <xf numFmtId="164" fontId="9" fillId="12" borderId="12" xfId="0" applyNumberFormat="1" applyFont="1" applyFill="1" applyBorder="1"/>
    <xf numFmtId="164" fontId="9" fillId="12" borderId="13" xfId="0" applyNumberFormat="1" applyFont="1" applyFill="1" applyBorder="1"/>
    <xf numFmtId="0" fontId="35" fillId="0" borderId="46" xfId="0" applyFont="1" applyBorder="1" applyAlignment="1">
      <alignment horizontal="center" wrapText="1"/>
    </xf>
    <xf numFmtId="164" fontId="35" fillId="11" borderId="2" xfId="0" applyNumberFormat="1" applyFont="1" applyFill="1" applyBorder="1"/>
    <xf numFmtId="164" fontId="35" fillId="11" borderId="15" xfId="0" applyNumberFormat="1" applyFont="1" applyFill="1" applyBorder="1"/>
    <xf numFmtId="164" fontId="10" fillId="10" borderId="2" xfId="0" applyNumberFormat="1" applyFont="1" applyFill="1" applyBorder="1"/>
    <xf numFmtId="164" fontId="10" fillId="10" borderId="29" xfId="0" applyNumberFormat="1" applyFont="1" applyFill="1" applyBorder="1"/>
    <xf numFmtId="164" fontId="35" fillId="12" borderId="29" xfId="0" applyNumberFormat="1" applyFont="1" applyFill="1" applyBorder="1"/>
    <xf numFmtId="164" fontId="35" fillId="12" borderId="30" xfId="0" applyNumberFormat="1" applyFont="1" applyFill="1" applyBorder="1"/>
    <xf numFmtId="0" fontId="18" fillId="5" borderId="27" xfId="0" applyFont="1" applyFill="1" applyBorder="1" applyAlignment="1">
      <alignment horizontal="right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left" vertical="center" wrapText="1"/>
    </xf>
    <xf numFmtId="0" fontId="16" fillId="5" borderId="45" xfId="0" applyFont="1" applyFill="1" applyBorder="1" applyAlignment="1">
      <alignment horizontal="center" vertical="center" wrapText="1"/>
    </xf>
    <xf numFmtId="164" fontId="16" fillId="5" borderId="45" xfId="0" applyNumberFormat="1" applyFont="1" applyFill="1" applyBorder="1" applyAlignment="1">
      <alignment horizontal="center" vertical="center" wrapText="1"/>
    </xf>
    <xf numFmtId="164" fontId="16" fillId="5" borderId="46" xfId="0" applyNumberFormat="1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29" fillId="4" borderId="3" xfId="0" applyNumberFormat="1" applyFont="1" applyFill="1" applyBorder="1" applyAlignment="1">
      <alignment horizontal="center" vertical="center" wrapText="1"/>
    </xf>
    <xf numFmtId="164" fontId="29" fillId="4" borderId="42" xfId="0" applyNumberFormat="1" applyFont="1" applyFill="1" applyBorder="1" applyAlignment="1">
      <alignment horizontal="center" vertical="center" wrapText="1"/>
    </xf>
    <xf numFmtId="164" fontId="31" fillId="0" borderId="0" xfId="0" applyNumberFormat="1" applyFont="1" applyAlignment="1">
      <alignment wrapText="1"/>
    </xf>
    <xf numFmtId="0" fontId="24" fillId="2" borderId="36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34" fillId="9" borderId="44" xfId="0" applyFont="1" applyFill="1" applyBorder="1" applyAlignment="1">
      <alignment horizontal="center" wrapText="1"/>
    </xf>
    <xf numFmtId="0" fontId="34" fillId="9" borderId="45" xfId="0" applyFont="1" applyFill="1" applyBorder="1" applyAlignment="1">
      <alignment horizontal="center" wrapText="1"/>
    </xf>
    <xf numFmtId="0" fontId="34" fillId="9" borderId="46" xfId="0" applyFont="1" applyFill="1" applyBorder="1" applyAlignment="1">
      <alignment horizontal="center" wrapText="1"/>
    </xf>
    <xf numFmtId="0" fontId="3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165" fontId="20" fillId="7" borderId="2" xfId="0" applyNumberFormat="1" applyFont="1" applyFill="1" applyBorder="1" applyAlignment="1">
      <alignment horizontal="center" wrapText="1"/>
    </xf>
    <xf numFmtId="1" fontId="20" fillId="7" borderId="1" xfId="0" applyNumberFormat="1" applyFont="1" applyFill="1" applyBorder="1" applyAlignment="1">
      <alignment horizontal="center" wrapText="1"/>
    </xf>
    <xf numFmtId="0" fontId="37" fillId="7" borderId="2" xfId="0" applyFont="1" applyFill="1" applyBorder="1" applyAlignment="1">
      <alignment vertical="center" wrapText="1"/>
    </xf>
    <xf numFmtId="0" fontId="38" fillId="7" borderId="2" xfId="0" applyFont="1" applyFill="1" applyBorder="1" applyAlignment="1">
      <alignment wrapText="1"/>
    </xf>
    <xf numFmtId="0" fontId="38" fillId="7" borderId="2" xfId="0" applyFont="1" applyFill="1" applyBorder="1" applyAlignment="1">
      <alignment horizontal="left" wrapText="1"/>
    </xf>
    <xf numFmtId="0" fontId="0" fillId="7" borderId="2" xfId="0" applyFill="1" applyBorder="1" applyAlignment="1">
      <alignment wrapText="1"/>
    </xf>
    <xf numFmtId="0" fontId="0" fillId="7" borderId="1" xfId="0" applyFill="1" applyBorder="1" applyAlignment="1">
      <alignment wrapText="1"/>
    </xf>
    <xf numFmtId="164" fontId="26" fillId="7" borderId="2" xfId="0" applyNumberFormat="1" applyFont="1" applyFill="1" applyBorder="1" applyAlignment="1">
      <alignment vertical="top"/>
    </xf>
    <xf numFmtId="164" fontId="0" fillId="7" borderId="2" xfId="0" applyNumberFormat="1" applyFill="1" applyBorder="1"/>
    <xf numFmtId="164" fontId="0" fillId="7" borderId="9" xfId="0" applyNumberFormat="1" applyFill="1" applyBorder="1"/>
  </cellXfs>
  <cellStyles count="5">
    <cellStyle name="Check Cell" xfId="3" builtinId="23"/>
    <cellStyle name="Comma" xfId="1" builtinId="3"/>
    <cellStyle name="Currency" xfId="4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workbookViewId="0">
      <selection activeCell="I9" sqref="I9"/>
    </sheetView>
  </sheetViews>
  <sheetFormatPr defaultColWidth="9.140625" defaultRowHeight="12.75" x14ac:dyDescent="0.2"/>
  <cols>
    <col min="1" max="1" width="4.140625" style="1" customWidth="1"/>
    <col min="2" max="2" width="58.42578125" style="2" customWidth="1"/>
    <col min="3" max="3" width="14.7109375" style="2" customWidth="1"/>
    <col min="4" max="6" width="21.42578125" style="4" bestFit="1" customWidth="1"/>
    <col min="7" max="7" width="19.85546875" style="3" customWidth="1"/>
    <col min="8" max="8" width="14" style="3" bestFit="1" customWidth="1"/>
    <col min="9" max="9" width="13.5703125" style="3" customWidth="1"/>
    <col min="10" max="16384" width="9.140625" style="3"/>
  </cols>
  <sheetData>
    <row r="1" spans="1:9" ht="55.5" customHeight="1" thickBot="1" x14ac:dyDescent="0.25">
      <c r="A1" s="134"/>
      <c r="B1" s="203" t="s">
        <v>132</v>
      </c>
      <c r="C1" s="204"/>
      <c r="D1" s="204"/>
      <c r="E1" s="204"/>
      <c r="F1" s="205"/>
      <c r="G1" s="5"/>
      <c r="H1" s="5"/>
      <c r="I1" s="5"/>
    </row>
    <row r="2" spans="1:9" ht="33" customHeight="1" thickBot="1" x14ac:dyDescent="0.25">
      <c r="A2" s="135"/>
      <c r="B2" s="13" t="s">
        <v>0</v>
      </c>
      <c r="C2" s="6" t="s">
        <v>1</v>
      </c>
      <c r="D2" s="7" t="s">
        <v>133</v>
      </c>
      <c r="E2" s="7" t="s">
        <v>36</v>
      </c>
      <c r="F2" s="136" t="s">
        <v>134</v>
      </c>
      <c r="G2" s="8"/>
    </row>
    <row r="3" spans="1:9" ht="33" customHeight="1" thickBot="1" x14ac:dyDescent="0.25">
      <c r="A3" s="61"/>
      <c r="B3" s="62" t="s">
        <v>2</v>
      </c>
      <c r="C3" s="63" t="s">
        <v>139</v>
      </c>
      <c r="D3" s="64">
        <f>D4+1400000</f>
        <v>22577849</v>
      </c>
      <c r="E3" s="64">
        <f>E4+1300000</f>
        <v>25029672</v>
      </c>
      <c r="F3" s="65">
        <f>F4+1050000</f>
        <v>26467572</v>
      </c>
      <c r="G3" s="8"/>
    </row>
    <row r="4" spans="1:9" ht="21" customHeight="1" thickBot="1" x14ac:dyDescent="0.25">
      <c r="A4" s="66"/>
      <c r="B4" s="67" t="s">
        <v>3</v>
      </c>
      <c r="C4" s="68"/>
      <c r="D4" s="69">
        <f>D62+D68+D74+D84+D90+D104+D112+D139+D155+D159</f>
        <v>21177849</v>
      </c>
      <c r="E4" s="69">
        <f>E62+E68+E74+E84+E90+E104+E112+E139+E155+E159</f>
        <v>23729672</v>
      </c>
      <c r="F4" s="70">
        <f>F62+F68+F74+F84+F90+F104+F112+F139+F155+F159</f>
        <v>25417572</v>
      </c>
      <c r="G4" s="20">
        <f>D4-21177849</f>
        <v>0</v>
      </c>
      <c r="H4" s="21">
        <f>E4-23729672</f>
        <v>0</v>
      </c>
      <c r="I4" s="21">
        <f>F4-25417572</f>
        <v>0</v>
      </c>
    </row>
    <row r="5" spans="1:9" ht="15.75" thickBot="1" x14ac:dyDescent="0.25">
      <c r="A5" s="192"/>
      <c r="B5" s="193" t="s">
        <v>19</v>
      </c>
      <c r="C5" s="194"/>
      <c r="D5" s="195"/>
      <c r="E5" s="195"/>
      <c r="F5" s="196"/>
      <c r="G5" s="8"/>
    </row>
    <row r="6" spans="1:9" ht="30" x14ac:dyDescent="0.25">
      <c r="A6" s="191">
        <v>1</v>
      </c>
      <c r="B6" s="23" t="s">
        <v>92</v>
      </c>
      <c r="C6" s="186">
        <v>54615</v>
      </c>
      <c r="D6" s="219">
        <v>317000</v>
      </c>
      <c r="E6" s="219">
        <v>400000</v>
      </c>
      <c r="F6" s="219">
        <v>200000</v>
      </c>
    </row>
    <row r="7" spans="1:9" ht="94.5" x14ac:dyDescent="0.2">
      <c r="A7" s="138">
        <v>2</v>
      </c>
      <c r="B7" s="214" t="s">
        <v>166</v>
      </c>
      <c r="C7" s="186" t="s">
        <v>146</v>
      </c>
      <c r="D7" s="24">
        <f>600000+100000</f>
        <v>700000</v>
      </c>
      <c r="E7" s="219">
        <v>802225.55</v>
      </c>
      <c r="F7" s="219">
        <v>1000000</v>
      </c>
    </row>
    <row r="8" spans="1:9" ht="30" customHeight="1" x14ac:dyDescent="0.2">
      <c r="A8" s="138">
        <v>3</v>
      </c>
      <c r="B8" s="214" t="s">
        <v>167</v>
      </c>
      <c r="C8" s="186" t="s">
        <v>146</v>
      </c>
      <c r="D8" s="24">
        <f>829115.82+200000+150000</f>
        <v>1179115.8199999998</v>
      </c>
      <c r="E8" s="24">
        <v>1100000</v>
      </c>
      <c r="F8" s="24">
        <v>1500000</v>
      </c>
    </row>
    <row r="9" spans="1:9" ht="31.5" x14ac:dyDescent="0.25">
      <c r="A9" s="138">
        <v>4</v>
      </c>
      <c r="B9" s="214" t="s">
        <v>147</v>
      </c>
      <c r="C9" s="209">
        <v>55746</v>
      </c>
      <c r="D9" s="220">
        <v>400000</v>
      </c>
      <c r="E9" s="220">
        <v>0</v>
      </c>
      <c r="F9" s="24"/>
    </row>
    <row r="10" spans="1:9" ht="15" x14ac:dyDescent="0.25">
      <c r="A10" s="138">
        <v>5</v>
      </c>
      <c r="B10" s="23" t="s">
        <v>57</v>
      </c>
      <c r="C10" s="187">
        <v>54036</v>
      </c>
      <c r="D10" s="24">
        <v>200000</v>
      </c>
      <c r="E10" s="188">
        <v>0</v>
      </c>
      <c r="F10" s="188">
        <v>0</v>
      </c>
    </row>
    <row r="11" spans="1:9" ht="30" x14ac:dyDescent="0.25">
      <c r="A11" s="138">
        <v>6</v>
      </c>
      <c r="B11" s="23" t="s">
        <v>58</v>
      </c>
      <c r="C11" s="187">
        <v>52701</v>
      </c>
      <c r="D11" s="219">
        <v>200000</v>
      </c>
      <c r="E11" s="188">
        <v>0</v>
      </c>
      <c r="F11" s="188">
        <v>0</v>
      </c>
    </row>
    <row r="12" spans="1:9" ht="30" x14ac:dyDescent="0.25">
      <c r="A12" s="138">
        <v>7</v>
      </c>
      <c r="B12" s="23" t="s">
        <v>59</v>
      </c>
      <c r="C12" s="189">
        <v>55793</v>
      </c>
      <c r="D12" s="219">
        <v>74010.25</v>
      </c>
      <c r="E12" s="188">
        <v>0</v>
      </c>
      <c r="F12" s="188">
        <v>0</v>
      </c>
    </row>
    <row r="13" spans="1:9" ht="18.75" customHeight="1" x14ac:dyDescent="0.25">
      <c r="A13" s="138">
        <v>8</v>
      </c>
      <c r="B13" s="23" t="s">
        <v>60</v>
      </c>
      <c r="C13" s="189">
        <v>52103</v>
      </c>
      <c r="D13" s="219">
        <v>300000</v>
      </c>
      <c r="E13" s="219">
        <v>200000</v>
      </c>
      <c r="F13" s="188">
        <v>0</v>
      </c>
    </row>
    <row r="14" spans="1:9" ht="17.25" customHeight="1" x14ac:dyDescent="0.25">
      <c r="A14" s="138">
        <v>9</v>
      </c>
      <c r="B14" s="23" t="s">
        <v>61</v>
      </c>
      <c r="C14" s="189">
        <v>52137</v>
      </c>
      <c r="D14" s="24">
        <v>250000</v>
      </c>
      <c r="E14" s="188">
        <v>0</v>
      </c>
      <c r="F14" s="188">
        <v>0</v>
      </c>
    </row>
    <row r="15" spans="1:9" ht="15" x14ac:dyDescent="0.25">
      <c r="A15" s="138">
        <v>10</v>
      </c>
      <c r="B15" s="23" t="s">
        <v>62</v>
      </c>
      <c r="C15" s="189">
        <v>49728</v>
      </c>
      <c r="D15" s="219">
        <v>500000</v>
      </c>
      <c r="E15" s="219">
        <v>300000</v>
      </c>
      <c r="F15" s="188">
        <v>0</v>
      </c>
    </row>
    <row r="16" spans="1:9" ht="78.75" x14ac:dyDescent="0.2">
      <c r="A16" s="138">
        <v>11</v>
      </c>
      <c r="B16" s="214" t="s">
        <v>168</v>
      </c>
      <c r="C16" s="189" t="s">
        <v>146</v>
      </c>
      <c r="D16" s="219">
        <f>331358.56+50000</f>
        <v>381358.56</v>
      </c>
      <c r="E16" s="219">
        <v>300000</v>
      </c>
      <c r="F16" s="219">
        <v>700000</v>
      </c>
    </row>
    <row r="17" spans="1:6" ht="18" customHeight="1" x14ac:dyDescent="0.25">
      <c r="A17" s="138">
        <v>12</v>
      </c>
      <c r="B17" s="23" t="s">
        <v>63</v>
      </c>
      <c r="C17" s="189">
        <v>55767</v>
      </c>
      <c r="D17" s="219"/>
      <c r="E17" s="219">
        <v>100000</v>
      </c>
      <c r="F17" s="188">
        <v>0</v>
      </c>
    </row>
    <row r="18" spans="1:6" ht="110.25" x14ac:dyDescent="0.2">
      <c r="A18" s="138">
        <v>13</v>
      </c>
      <c r="B18" s="214" t="s">
        <v>169</v>
      </c>
      <c r="C18" s="189" t="s">
        <v>146</v>
      </c>
      <c r="D18" s="219">
        <v>500000</v>
      </c>
      <c r="E18" s="219">
        <v>400000</v>
      </c>
      <c r="F18" s="219">
        <v>800000</v>
      </c>
    </row>
    <row r="19" spans="1:6" ht="31.5" x14ac:dyDescent="0.2">
      <c r="A19" s="138">
        <v>14</v>
      </c>
      <c r="B19" s="214" t="s">
        <v>170</v>
      </c>
      <c r="C19" s="189" t="s">
        <v>146</v>
      </c>
      <c r="D19" s="219">
        <v>100000</v>
      </c>
      <c r="E19" s="188"/>
      <c r="F19" s="188">
        <v>200000</v>
      </c>
    </row>
    <row r="20" spans="1:6" ht="15" x14ac:dyDescent="0.25">
      <c r="A20" s="138">
        <v>15</v>
      </c>
      <c r="B20" s="23" t="s">
        <v>64</v>
      </c>
      <c r="C20" s="189">
        <v>55758</v>
      </c>
      <c r="D20" s="219">
        <v>30000</v>
      </c>
      <c r="E20" s="219"/>
      <c r="F20" s="219"/>
    </row>
    <row r="21" spans="1:6" ht="15" x14ac:dyDescent="0.25">
      <c r="A21" s="138">
        <v>16</v>
      </c>
      <c r="B21" s="23" t="s">
        <v>65</v>
      </c>
      <c r="C21" s="189">
        <v>52494</v>
      </c>
      <c r="D21" s="219">
        <v>34171.06</v>
      </c>
      <c r="E21" s="219"/>
      <c r="F21" s="219"/>
    </row>
    <row r="22" spans="1:6" ht="15" x14ac:dyDescent="0.25">
      <c r="A22" s="138">
        <v>17</v>
      </c>
      <c r="B22" s="23" t="s">
        <v>33</v>
      </c>
      <c r="C22" s="189">
        <v>54094</v>
      </c>
      <c r="D22" s="219">
        <v>400000</v>
      </c>
      <c r="E22" s="219">
        <v>350000</v>
      </c>
      <c r="F22" s="219"/>
    </row>
    <row r="23" spans="1:6" ht="31.5" x14ac:dyDescent="0.2">
      <c r="A23" s="138">
        <v>18</v>
      </c>
      <c r="B23" s="214" t="s">
        <v>174</v>
      </c>
      <c r="C23" s="189" t="s">
        <v>146</v>
      </c>
      <c r="D23" s="219">
        <v>120000</v>
      </c>
      <c r="E23" s="219">
        <v>200000</v>
      </c>
      <c r="F23" s="219"/>
    </row>
    <row r="24" spans="1:6" ht="47.25" x14ac:dyDescent="0.25">
      <c r="A24" s="138">
        <v>19</v>
      </c>
      <c r="B24" s="215" t="s">
        <v>171</v>
      </c>
      <c r="C24" s="189" t="s">
        <v>146</v>
      </c>
      <c r="D24" s="219">
        <v>213000</v>
      </c>
      <c r="E24" s="219">
        <v>300000</v>
      </c>
      <c r="F24" s="219">
        <v>200000</v>
      </c>
    </row>
    <row r="25" spans="1:6" ht="15" x14ac:dyDescent="0.25">
      <c r="A25" s="138">
        <v>20</v>
      </c>
      <c r="B25" s="23" t="s">
        <v>66</v>
      </c>
      <c r="C25" s="189">
        <v>52473</v>
      </c>
      <c r="D25" s="219">
        <v>6355.61</v>
      </c>
      <c r="E25" s="188">
        <v>0</v>
      </c>
      <c r="F25" s="188">
        <v>0</v>
      </c>
    </row>
    <row r="26" spans="1:6" ht="45" x14ac:dyDescent="0.25">
      <c r="A26" s="138">
        <v>21</v>
      </c>
      <c r="B26" s="23" t="s">
        <v>34</v>
      </c>
      <c r="C26" s="189">
        <v>53820</v>
      </c>
      <c r="D26" s="219">
        <v>950000</v>
      </c>
      <c r="E26" s="219">
        <v>800000</v>
      </c>
      <c r="F26" s="219">
        <v>1200000</v>
      </c>
    </row>
    <row r="27" spans="1:6" ht="30" x14ac:dyDescent="0.25">
      <c r="A27" s="138">
        <v>22</v>
      </c>
      <c r="B27" s="23" t="s">
        <v>67</v>
      </c>
      <c r="C27" s="189">
        <v>52405</v>
      </c>
      <c r="D27" s="219">
        <v>20000</v>
      </c>
      <c r="E27" s="188">
        <v>0</v>
      </c>
      <c r="F27" s="188">
        <v>0</v>
      </c>
    </row>
    <row r="28" spans="1:6" ht="30" x14ac:dyDescent="0.25">
      <c r="A28" s="138">
        <v>23</v>
      </c>
      <c r="B28" s="23" t="s">
        <v>68</v>
      </c>
      <c r="C28" s="189">
        <v>52402</v>
      </c>
      <c r="D28" s="219">
        <v>500000</v>
      </c>
      <c r="E28" s="219">
        <v>200000</v>
      </c>
      <c r="F28" s="219">
        <v>500000</v>
      </c>
    </row>
    <row r="29" spans="1:6" ht="28.5" customHeight="1" x14ac:dyDescent="0.25">
      <c r="A29" s="138">
        <v>24</v>
      </c>
      <c r="B29" s="215" t="s">
        <v>172</v>
      </c>
      <c r="C29" s="190" t="s">
        <v>146</v>
      </c>
      <c r="D29" s="219">
        <f>624971.44+50000+10000</f>
        <v>684971.44</v>
      </c>
      <c r="E29" s="219">
        <v>600000</v>
      </c>
      <c r="F29" s="219">
        <v>1500000</v>
      </c>
    </row>
    <row r="30" spans="1:6" ht="15" x14ac:dyDescent="0.25">
      <c r="A30" s="138">
        <v>25</v>
      </c>
      <c r="B30" s="23" t="s">
        <v>69</v>
      </c>
      <c r="C30" s="210">
        <v>52730</v>
      </c>
      <c r="D30" s="219">
        <v>106267.03</v>
      </c>
      <c r="E30" s="188">
        <v>0</v>
      </c>
      <c r="F30" s="188">
        <v>0</v>
      </c>
    </row>
    <row r="31" spans="1:6" ht="15" x14ac:dyDescent="0.25">
      <c r="A31" s="138">
        <v>26</v>
      </c>
      <c r="B31" s="23" t="s">
        <v>70</v>
      </c>
      <c r="C31" s="210">
        <v>54126</v>
      </c>
      <c r="D31" s="219">
        <v>400000</v>
      </c>
      <c r="E31" s="219">
        <v>615000</v>
      </c>
      <c r="F31" s="188">
        <v>0</v>
      </c>
    </row>
    <row r="32" spans="1:6" ht="30" x14ac:dyDescent="0.25">
      <c r="A32" s="138">
        <v>27</v>
      </c>
      <c r="B32" s="23" t="s">
        <v>35</v>
      </c>
      <c r="C32" s="211">
        <v>55775</v>
      </c>
      <c r="D32" s="219">
        <v>300000</v>
      </c>
      <c r="E32" s="219">
        <v>750000</v>
      </c>
      <c r="F32" s="219">
        <v>700000</v>
      </c>
    </row>
    <row r="33" spans="1:8" ht="15" x14ac:dyDescent="0.25">
      <c r="A33" s="138">
        <v>28</v>
      </c>
      <c r="B33" s="23" t="s">
        <v>71</v>
      </c>
      <c r="C33" s="211">
        <v>52548</v>
      </c>
      <c r="D33" s="219">
        <v>78048.72</v>
      </c>
      <c r="E33" s="188">
        <v>0</v>
      </c>
      <c r="F33" s="188">
        <v>0</v>
      </c>
    </row>
    <row r="34" spans="1:8" ht="15" x14ac:dyDescent="0.25">
      <c r="A34" s="138">
        <v>29</v>
      </c>
      <c r="B34" s="23" t="s">
        <v>72</v>
      </c>
      <c r="C34" s="210">
        <v>55763</v>
      </c>
      <c r="D34" s="219">
        <v>300000</v>
      </c>
      <c r="E34" s="188">
        <v>100000</v>
      </c>
      <c r="F34" s="188">
        <v>0</v>
      </c>
    </row>
    <row r="35" spans="1:8" ht="30" x14ac:dyDescent="0.25">
      <c r="A35" s="138">
        <v>30</v>
      </c>
      <c r="B35" s="23" t="s">
        <v>73</v>
      </c>
      <c r="C35" s="210">
        <v>54059</v>
      </c>
      <c r="D35" s="220">
        <v>300000</v>
      </c>
      <c r="E35" s="220">
        <v>500000</v>
      </c>
      <c r="F35" s="220">
        <v>500000</v>
      </c>
    </row>
    <row r="36" spans="1:8" ht="15" x14ac:dyDescent="0.25">
      <c r="A36" s="138">
        <v>31</v>
      </c>
      <c r="B36" s="23" t="s">
        <v>74</v>
      </c>
      <c r="C36" s="210">
        <v>52496</v>
      </c>
      <c r="D36" s="220">
        <v>42548.31</v>
      </c>
      <c r="E36" s="188">
        <v>0</v>
      </c>
      <c r="F36" s="188">
        <v>0</v>
      </c>
    </row>
    <row r="37" spans="1:8" ht="15" x14ac:dyDescent="0.25">
      <c r="A37" s="138">
        <v>32</v>
      </c>
      <c r="B37" s="23" t="s">
        <v>75</v>
      </c>
      <c r="C37" s="210">
        <v>54089</v>
      </c>
      <c r="D37" s="220">
        <v>60212.2</v>
      </c>
      <c r="E37" s="188">
        <v>0</v>
      </c>
      <c r="F37" s="188">
        <v>0</v>
      </c>
    </row>
    <row r="38" spans="1:8" ht="110.25" x14ac:dyDescent="0.25">
      <c r="A38" s="138">
        <v>33</v>
      </c>
      <c r="B38" s="216" t="s">
        <v>173</v>
      </c>
      <c r="C38" s="210" t="s">
        <v>146</v>
      </c>
      <c r="D38" s="220">
        <v>150000</v>
      </c>
      <c r="E38" s="220">
        <v>300000</v>
      </c>
      <c r="F38" s="220">
        <v>400000</v>
      </c>
    </row>
    <row r="39" spans="1:8" ht="15" x14ac:dyDescent="0.25">
      <c r="A39" s="138">
        <v>34</v>
      </c>
      <c r="B39" s="23" t="s">
        <v>76</v>
      </c>
      <c r="C39" s="212">
        <v>55777</v>
      </c>
      <c r="D39" s="220">
        <v>250000</v>
      </c>
      <c r="E39" s="220">
        <v>250000</v>
      </c>
      <c r="F39" s="188">
        <v>0</v>
      </c>
    </row>
    <row r="40" spans="1:8" ht="15" x14ac:dyDescent="0.25">
      <c r="A40" s="138">
        <v>35</v>
      </c>
      <c r="B40" s="23" t="s">
        <v>77</v>
      </c>
      <c r="C40" s="212">
        <v>52399</v>
      </c>
      <c r="D40" s="220">
        <v>500000</v>
      </c>
      <c r="E40" s="220">
        <v>800000</v>
      </c>
      <c r="F40" s="220">
        <v>800000</v>
      </c>
    </row>
    <row r="41" spans="1:8" ht="15" x14ac:dyDescent="0.25">
      <c r="A41" s="138">
        <v>36</v>
      </c>
      <c r="B41" s="23" t="s">
        <v>78</v>
      </c>
      <c r="C41" s="29" t="s">
        <v>146</v>
      </c>
      <c r="D41" s="220">
        <v>100000</v>
      </c>
      <c r="E41" s="220">
        <v>300000</v>
      </c>
      <c r="F41" s="188">
        <v>0</v>
      </c>
      <c r="H41" s="4"/>
    </row>
    <row r="42" spans="1:8" ht="15" x14ac:dyDescent="0.25">
      <c r="A42" s="138">
        <v>37</v>
      </c>
      <c r="B42" s="23" t="s">
        <v>79</v>
      </c>
      <c r="C42" s="212">
        <v>55723</v>
      </c>
      <c r="D42" s="220">
        <v>200000</v>
      </c>
      <c r="E42" s="220">
        <v>100000</v>
      </c>
      <c r="F42" s="188"/>
    </row>
    <row r="43" spans="1:8" ht="15" x14ac:dyDescent="0.25">
      <c r="A43" s="138">
        <v>38</v>
      </c>
      <c r="B43" s="23" t="s">
        <v>80</v>
      </c>
      <c r="C43" s="212">
        <v>55751</v>
      </c>
      <c r="D43" s="220">
        <v>400000</v>
      </c>
      <c r="E43" s="220">
        <v>700000</v>
      </c>
      <c r="F43" s="220">
        <v>600000</v>
      </c>
    </row>
    <row r="44" spans="1:8" ht="15" x14ac:dyDescent="0.25">
      <c r="A44" s="138">
        <v>39</v>
      </c>
      <c r="B44" s="23" t="s">
        <v>81</v>
      </c>
      <c r="C44" s="212">
        <v>53808</v>
      </c>
      <c r="D44" s="220">
        <v>300000</v>
      </c>
      <c r="E44" s="220">
        <v>500000</v>
      </c>
      <c r="F44" s="220">
        <v>300000</v>
      </c>
    </row>
    <row r="45" spans="1:8" ht="15" x14ac:dyDescent="0.25">
      <c r="A45" s="138">
        <v>40</v>
      </c>
      <c r="B45" s="23" t="s">
        <v>82</v>
      </c>
      <c r="C45" s="212">
        <v>52545</v>
      </c>
      <c r="D45" s="220">
        <v>400000</v>
      </c>
      <c r="E45" s="220">
        <v>700000</v>
      </c>
      <c r="F45" s="220">
        <v>300000</v>
      </c>
    </row>
    <row r="46" spans="1:8" ht="15" x14ac:dyDescent="0.25">
      <c r="A46" s="138">
        <v>41</v>
      </c>
      <c r="B46" s="23" t="s">
        <v>83</v>
      </c>
      <c r="C46" s="212">
        <v>55791</v>
      </c>
      <c r="D46" s="220">
        <v>300000</v>
      </c>
      <c r="E46" s="220">
        <v>200000</v>
      </c>
      <c r="F46" s="220">
        <v>200000</v>
      </c>
    </row>
    <row r="47" spans="1:8" ht="30" x14ac:dyDescent="0.25">
      <c r="A47" s="138">
        <v>42</v>
      </c>
      <c r="B47" s="23" t="s">
        <v>84</v>
      </c>
      <c r="C47" s="212">
        <v>55724</v>
      </c>
      <c r="D47" s="220"/>
      <c r="E47" s="220">
        <v>287446.45</v>
      </c>
      <c r="F47" s="188">
        <v>0</v>
      </c>
    </row>
    <row r="48" spans="1:8" ht="30" x14ac:dyDescent="0.25">
      <c r="A48" s="138">
        <v>43</v>
      </c>
      <c r="B48" s="23" t="s">
        <v>85</v>
      </c>
      <c r="C48" s="212">
        <v>56428</v>
      </c>
      <c r="D48" s="220">
        <v>500000</v>
      </c>
      <c r="E48" s="220">
        <v>700000</v>
      </c>
      <c r="F48" s="220">
        <v>400000</v>
      </c>
    </row>
    <row r="49" spans="1:6" ht="30" x14ac:dyDescent="0.25">
      <c r="A49" s="138">
        <v>44</v>
      </c>
      <c r="B49" s="23" t="s">
        <v>86</v>
      </c>
      <c r="C49" s="212">
        <v>56425</v>
      </c>
      <c r="D49" s="220"/>
      <c r="E49" s="220">
        <v>200000</v>
      </c>
      <c r="F49" s="220">
        <v>2027572</v>
      </c>
    </row>
    <row r="50" spans="1:6" ht="30" x14ac:dyDescent="0.25">
      <c r="A50" s="138">
        <v>45</v>
      </c>
      <c r="B50" s="23" t="s">
        <v>87</v>
      </c>
      <c r="C50" s="212">
        <v>55793</v>
      </c>
      <c r="D50" s="220">
        <v>100000</v>
      </c>
      <c r="E50" s="220">
        <v>150000</v>
      </c>
      <c r="F50" s="220">
        <v>200000</v>
      </c>
    </row>
    <row r="51" spans="1:6" ht="16.5" customHeight="1" x14ac:dyDescent="0.25">
      <c r="A51" s="138">
        <v>46</v>
      </c>
      <c r="B51" s="23" t="s">
        <v>88</v>
      </c>
      <c r="C51" s="30">
        <v>55742</v>
      </c>
      <c r="D51" s="220">
        <v>300000</v>
      </c>
      <c r="E51" s="220">
        <v>300000</v>
      </c>
      <c r="F51" s="220">
        <v>200000</v>
      </c>
    </row>
    <row r="52" spans="1:6" ht="30" x14ac:dyDescent="0.25">
      <c r="A52" s="138">
        <v>47</v>
      </c>
      <c r="B52" s="23" t="s">
        <v>89</v>
      </c>
      <c r="C52" s="30">
        <v>54612</v>
      </c>
      <c r="D52" s="220">
        <v>50000</v>
      </c>
      <c r="E52" s="220">
        <v>100000</v>
      </c>
      <c r="F52" s="220">
        <v>200000</v>
      </c>
    </row>
    <row r="53" spans="1:6" ht="15" x14ac:dyDescent="0.25">
      <c r="A53" s="138">
        <v>48</v>
      </c>
      <c r="B53" s="23" t="s">
        <v>90</v>
      </c>
      <c r="C53" s="30">
        <v>52119</v>
      </c>
      <c r="D53" s="220">
        <v>300000</v>
      </c>
      <c r="E53" s="220">
        <v>400000</v>
      </c>
      <c r="F53" s="220">
        <v>300000</v>
      </c>
    </row>
    <row r="54" spans="1:6" ht="30" x14ac:dyDescent="0.25">
      <c r="A54" s="138">
        <v>49</v>
      </c>
      <c r="B54" s="31" t="s">
        <v>91</v>
      </c>
      <c r="C54" s="30" t="s">
        <v>146</v>
      </c>
      <c r="D54" s="220">
        <v>200000</v>
      </c>
      <c r="E54" s="220">
        <v>200000</v>
      </c>
      <c r="F54" s="220"/>
    </row>
    <row r="55" spans="1:6" ht="27.75" customHeight="1" x14ac:dyDescent="0.25">
      <c r="A55" s="138">
        <v>50</v>
      </c>
      <c r="B55" s="31" t="s">
        <v>140</v>
      </c>
      <c r="C55" s="30" t="s">
        <v>146</v>
      </c>
      <c r="D55" s="220"/>
      <c r="E55" s="220">
        <v>100000</v>
      </c>
      <c r="F55" s="220"/>
    </row>
    <row r="56" spans="1:6" ht="15" x14ac:dyDescent="0.25">
      <c r="A56" s="138">
        <v>51</v>
      </c>
      <c r="B56" s="31" t="s">
        <v>141</v>
      </c>
      <c r="C56" s="30" t="s">
        <v>146</v>
      </c>
      <c r="D56" s="220">
        <v>10000</v>
      </c>
      <c r="E56" s="220">
        <v>150000</v>
      </c>
      <c r="F56" s="220">
        <v>300000</v>
      </c>
    </row>
    <row r="57" spans="1:6" ht="15" x14ac:dyDescent="0.25">
      <c r="A57" s="138">
        <v>52</v>
      </c>
      <c r="B57" s="31" t="s">
        <v>142</v>
      </c>
      <c r="C57" s="30" t="s">
        <v>146</v>
      </c>
      <c r="D57" s="220"/>
      <c r="E57" s="220">
        <v>200000</v>
      </c>
      <c r="F57" s="220"/>
    </row>
    <row r="58" spans="1:6" ht="15" x14ac:dyDescent="0.25">
      <c r="A58" s="138">
        <v>53</v>
      </c>
      <c r="B58" s="31" t="s">
        <v>143</v>
      </c>
      <c r="C58" s="30" t="s">
        <v>146</v>
      </c>
      <c r="D58" s="220"/>
      <c r="E58" s="220">
        <v>50000</v>
      </c>
      <c r="F58" s="220">
        <v>200000</v>
      </c>
    </row>
    <row r="59" spans="1:6" ht="15" x14ac:dyDescent="0.25">
      <c r="A59" s="138">
        <v>54</v>
      </c>
      <c r="B59" s="31" t="s">
        <v>144</v>
      </c>
      <c r="C59" s="30" t="s">
        <v>146</v>
      </c>
      <c r="D59" s="220"/>
      <c r="E59" s="220">
        <v>50000</v>
      </c>
      <c r="F59" s="220">
        <v>200000</v>
      </c>
    </row>
    <row r="60" spans="1:6" ht="45" x14ac:dyDescent="0.25">
      <c r="A60" s="138">
        <v>55</v>
      </c>
      <c r="B60" s="217" t="s">
        <v>145</v>
      </c>
      <c r="C60" s="30" t="s">
        <v>146</v>
      </c>
      <c r="D60" s="220">
        <v>300000</v>
      </c>
      <c r="E60" s="220">
        <v>300000</v>
      </c>
      <c r="F60" s="220">
        <v>700000</v>
      </c>
    </row>
    <row r="61" spans="1:6" ht="15" x14ac:dyDescent="0.25">
      <c r="A61" s="138">
        <v>56</v>
      </c>
      <c r="B61" s="218" t="s">
        <v>175</v>
      </c>
      <c r="C61" s="213">
        <v>54125</v>
      </c>
      <c r="D61" s="221"/>
      <c r="E61" s="221">
        <v>500000</v>
      </c>
      <c r="F61" s="221">
        <v>400000</v>
      </c>
    </row>
    <row r="62" spans="1:6" x14ac:dyDescent="0.2">
      <c r="A62" s="197"/>
      <c r="B62" s="198" t="s">
        <v>18</v>
      </c>
      <c r="C62" s="199"/>
      <c r="D62" s="200">
        <f>SUM(D6:D61)</f>
        <v>14007059</v>
      </c>
      <c r="E62" s="200">
        <f>SUM(E6:E61)</f>
        <v>15554672</v>
      </c>
      <c r="F62" s="201">
        <f>SUM(F6:F61)</f>
        <v>16727572</v>
      </c>
    </row>
    <row r="63" spans="1:6" ht="13.5" thickBot="1" x14ac:dyDescent="0.25">
      <c r="A63" s="77"/>
      <c r="B63" s="78" t="s">
        <v>20</v>
      </c>
      <c r="C63" s="79"/>
      <c r="D63" s="80"/>
      <c r="E63" s="80"/>
      <c r="F63" s="81"/>
    </row>
    <row r="64" spans="1:6" ht="15" x14ac:dyDescent="0.25">
      <c r="A64" s="137">
        <v>1</v>
      </c>
      <c r="B64" s="71" t="s">
        <v>115</v>
      </c>
      <c r="C64" s="74">
        <v>48450</v>
      </c>
      <c r="D64" s="75">
        <v>105000</v>
      </c>
      <c r="E64" s="75">
        <v>200000</v>
      </c>
      <c r="F64" s="142">
        <v>250000</v>
      </c>
    </row>
    <row r="65" spans="1:6" ht="30" x14ac:dyDescent="0.25">
      <c r="A65" s="138">
        <v>2</v>
      </c>
      <c r="B65" s="23" t="s">
        <v>116</v>
      </c>
      <c r="C65" s="30" t="s">
        <v>146</v>
      </c>
      <c r="D65" s="32">
        <v>50000</v>
      </c>
      <c r="E65" s="33">
        <v>0</v>
      </c>
      <c r="F65" s="143">
        <v>0</v>
      </c>
    </row>
    <row r="66" spans="1:6" ht="15" x14ac:dyDescent="0.25">
      <c r="A66" s="138">
        <v>3</v>
      </c>
      <c r="B66" s="23" t="s">
        <v>38</v>
      </c>
      <c r="C66" s="50">
        <v>55562</v>
      </c>
      <c r="D66" s="32">
        <v>100000</v>
      </c>
      <c r="E66" s="32">
        <v>150000</v>
      </c>
      <c r="F66" s="144">
        <v>150000</v>
      </c>
    </row>
    <row r="67" spans="1:6" ht="15.75" thickBot="1" x14ac:dyDescent="0.3">
      <c r="A67" s="140">
        <v>4</v>
      </c>
      <c r="B67" s="46" t="s">
        <v>151</v>
      </c>
      <c r="C67" s="82">
        <v>49883</v>
      </c>
      <c r="D67" s="83">
        <v>45000</v>
      </c>
      <c r="E67" s="83">
        <v>0</v>
      </c>
      <c r="F67" s="145">
        <v>0</v>
      </c>
    </row>
    <row r="68" spans="1:6" x14ac:dyDescent="0.2">
      <c r="A68" s="85"/>
      <c r="B68" s="76" t="s">
        <v>17</v>
      </c>
      <c r="C68" s="86"/>
      <c r="D68" s="87">
        <f>SUM(D64:D67)</f>
        <v>300000</v>
      </c>
      <c r="E68" s="87">
        <f>SUM(E64:E67)</f>
        <v>350000</v>
      </c>
      <c r="F68" s="88">
        <f>SUM(F64:F67)</f>
        <v>400000</v>
      </c>
    </row>
    <row r="69" spans="1:6" ht="13.5" thickBot="1" x14ac:dyDescent="0.25">
      <c r="A69" s="77"/>
      <c r="B69" s="78" t="s">
        <v>135</v>
      </c>
      <c r="C69" s="89"/>
      <c r="D69" s="90"/>
      <c r="E69" s="90"/>
      <c r="F69" s="91"/>
    </row>
    <row r="70" spans="1:6" ht="30" x14ac:dyDescent="0.25">
      <c r="A70" s="137">
        <v>1</v>
      </c>
      <c r="B70" s="71" t="s">
        <v>21</v>
      </c>
      <c r="C70" s="44">
        <v>48539</v>
      </c>
      <c r="D70" s="84">
        <v>200000</v>
      </c>
      <c r="E70" s="84">
        <v>200000</v>
      </c>
      <c r="F70" s="146">
        <v>250000</v>
      </c>
    </row>
    <row r="71" spans="1:6" ht="15" x14ac:dyDescent="0.25">
      <c r="A71" s="138">
        <v>2</v>
      </c>
      <c r="B71" s="23" t="s">
        <v>22</v>
      </c>
      <c r="C71" s="27">
        <v>55875</v>
      </c>
      <c r="D71" s="28">
        <v>125000</v>
      </c>
      <c r="E71" s="28">
        <v>125000</v>
      </c>
      <c r="F71" s="139">
        <v>125000</v>
      </c>
    </row>
    <row r="72" spans="1:6" ht="30" x14ac:dyDescent="0.25">
      <c r="A72" s="138">
        <v>3</v>
      </c>
      <c r="B72" s="23" t="s">
        <v>56</v>
      </c>
      <c r="C72" s="27">
        <v>52143</v>
      </c>
      <c r="D72" s="28">
        <v>25000</v>
      </c>
      <c r="E72" s="28">
        <v>25000</v>
      </c>
      <c r="F72" s="139">
        <v>25000</v>
      </c>
    </row>
    <row r="73" spans="1:6" ht="15.75" thickBot="1" x14ac:dyDescent="0.3">
      <c r="A73" s="140">
        <v>4</v>
      </c>
      <c r="B73" s="46" t="s">
        <v>117</v>
      </c>
      <c r="C73" s="92">
        <v>53357</v>
      </c>
      <c r="D73" s="73">
        <v>100000</v>
      </c>
      <c r="E73" s="73">
        <v>150000</v>
      </c>
      <c r="F73" s="141">
        <v>150000</v>
      </c>
    </row>
    <row r="74" spans="1:6" x14ac:dyDescent="0.2">
      <c r="A74" s="85"/>
      <c r="B74" s="76" t="s">
        <v>4</v>
      </c>
      <c r="C74" s="95"/>
      <c r="D74" s="87">
        <f>SUM(D70:D73)</f>
        <v>450000</v>
      </c>
      <c r="E74" s="87">
        <f>SUM(E70:E73)</f>
        <v>500000</v>
      </c>
      <c r="F74" s="88">
        <f>SUM(F70:F73)</f>
        <v>550000</v>
      </c>
    </row>
    <row r="75" spans="1:6" ht="13.5" thickBot="1" x14ac:dyDescent="0.25">
      <c r="A75" s="77"/>
      <c r="B75" s="78" t="s">
        <v>5</v>
      </c>
      <c r="C75" s="89"/>
      <c r="D75" s="90"/>
      <c r="E75" s="90"/>
      <c r="F75" s="91"/>
    </row>
    <row r="76" spans="1:6" ht="30" customHeight="1" x14ac:dyDescent="0.25">
      <c r="A76" s="137">
        <v>1</v>
      </c>
      <c r="B76" s="71" t="s">
        <v>39</v>
      </c>
      <c r="C76" s="93">
        <v>53442</v>
      </c>
      <c r="D76" s="45">
        <v>20528</v>
      </c>
      <c r="E76" s="94">
        <v>0</v>
      </c>
      <c r="F76" s="147">
        <v>0</v>
      </c>
    </row>
    <row r="77" spans="1:6" ht="30" x14ac:dyDescent="0.25">
      <c r="A77" s="138">
        <v>2</v>
      </c>
      <c r="B77" s="23" t="s">
        <v>46</v>
      </c>
      <c r="C77" s="25">
        <v>53438</v>
      </c>
      <c r="D77" s="34">
        <v>0</v>
      </c>
      <c r="E77" s="35">
        <v>50000</v>
      </c>
      <c r="F77" s="148">
        <v>70000</v>
      </c>
    </row>
    <row r="78" spans="1:6" ht="44.25" customHeight="1" x14ac:dyDescent="0.25">
      <c r="A78" s="138">
        <v>3</v>
      </c>
      <c r="B78" s="23" t="s">
        <v>40</v>
      </c>
      <c r="C78" s="25">
        <v>54623</v>
      </c>
      <c r="D78" s="34">
        <v>59732.9</v>
      </c>
      <c r="E78" s="35">
        <v>50000</v>
      </c>
      <c r="F78" s="148">
        <v>50000</v>
      </c>
    </row>
    <row r="79" spans="1:6" ht="45" x14ac:dyDescent="0.25">
      <c r="A79" s="138">
        <v>4</v>
      </c>
      <c r="B79" s="23" t="s">
        <v>41</v>
      </c>
      <c r="C79" s="25">
        <v>54608</v>
      </c>
      <c r="D79" s="35">
        <v>100000</v>
      </c>
      <c r="E79" s="35">
        <v>80000</v>
      </c>
      <c r="F79" s="148">
        <v>50000</v>
      </c>
    </row>
    <row r="80" spans="1:6" ht="30" x14ac:dyDescent="0.25">
      <c r="A80" s="138">
        <v>5</v>
      </c>
      <c r="B80" s="23" t="s">
        <v>43</v>
      </c>
      <c r="C80" s="25">
        <v>55900</v>
      </c>
      <c r="D80" s="34">
        <v>169739.1</v>
      </c>
      <c r="E80" s="35">
        <v>150000</v>
      </c>
      <c r="F80" s="148">
        <v>50000</v>
      </c>
    </row>
    <row r="81" spans="1:6" ht="15" x14ac:dyDescent="0.25">
      <c r="A81" s="138">
        <v>6</v>
      </c>
      <c r="B81" s="23" t="s">
        <v>44</v>
      </c>
      <c r="C81" s="25">
        <v>45803</v>
      </c>
      <c r="D81" s="34">
        <v>50000</v>
      </c>
      <c r="E81" s="36">
        <v>80000</v>
      </c>
      <c r="F81" s="149">
        <v>100000</v>
      </c>
    </row>
    <row r="82" spans="1:6" ht="15" x14ac:dyDescent="0.25">
      <c r="A82" s="138">
        <v>7</v>
      </c>
      <c r="B82" s="23" t="s">
        <v>42</v>
      </c>
      <c r="C82" s="30" t="s">
        <v>146</v>
      </c>
      <c r="D82" s="34">
        <v>0</v>
      </c>
      <c r="E82" s="36">
        <v>50000</v>
      </c>
      <c r="F82" s="149">
        <v>100000</v>
      </c>
    </row>
    <row r="83" spans="1:6" ht="15.75" thickBot="1" x14ac:dyDescent="0.3">
      <c r="A83" s="140">
        <v>8</v>
      </c>
      <c r="B83" s="46" t="s">
        <v>45</v>
      </c>
      <c r="C83" s="72" t="s">
        <v>146</v>
      </c>
      <c r="D83" s="47">
        <v>0</v>
      </c>
      <c r="E83" s="96">
        <v>40000</v>
      </c>
      <c r="F83" s="150">
        <v>100000</v>
      </c>
    </row>
    <row r="84" spans="1:6" x14ac:dyDescent="0.2">
      <c r="A84" s="85"/>
      <c r="B84" s="76" t="s">
        <v>16</v>
      </c>
      <c r="C84" s="95"/>
      <c r="D84" s="87">
        <f>SUM(D76:D83)</f>
        <v>400000</v>
      </c>
      <c r="E84" s="87">
        <f>SUM(E76:E83)</f>
        <v>500000</v>
      </c>
      <c r="F84" s="88">
        <f>SUM(F76:F83)</f>
        <v>520000</v>
      </c>
    </row>
    <row r="85" spans="1:6" ht="15.75" thickBot="1" x14ac:dyDescent="0.3">
      <c r="A85" s="97"/>
      <c r="B85" s="98" t="s">
        <v>6</v>
      </c>
      <c r="C85" s="99"/>
      <c r="D85" s="100"/>
      <c r="E85" s="100"/>
      <c r="F85" s="101"/>
    </row>
    <row r="86" spans="1:6" ht="15" x14ac:dyDescent="0.25">
      <c r="A86" s="151">
        <v>1</v>
      </c>
      <c r="B86" s="71" t="s">
        <v>47</v>
      </c>
      <c r="C86" s="93">
        <v>53848</v>
      </c>
      <c r="D86" s="75">
        <v>193333</v>
      </c>
      <c r="E86" s="75">
        <v>193333</v>
      </c>
      <c r="F86" s="142">
        <v>300000</v>
      </c>
    </row>
    <row r="87" spans="1:6" ht="15" x14ac:dyDescent="0.25">
      <c r="A87" s="152">
        <v>2</v>
      </c>
      <c r="B87" s="23" t="s">
        <v>136</v>
      </c>
      <c r="C87" s="25">
        <v>53840</v>
      </c>
      <c r="D87" s="32">
        <v>160000</v>
      </c>
      <c r="E87" s="32">
        <v>160000</v>
      </c>
      <c r="F87" s="144">
        <v>220000</v>
      </c>
    </row>
    <row r="88" spans="1:6" ht="30" x14ac:dyDescent="0.25">
      <c r="A88" s="152">
        <v>3</v>
      </c>
      <c r="B88" s="23" t="s">
        <v>150</v>
      </c>
      <c r="C88" s="37" t="s">
        <v>23</v>
      </c>
      <c r="D88" s="35">
        <v>0</v>
      </c>
      <c r="E88" s="32">
        <v>110000</v>
      </c>
      <c r="F88" s="148">
        <v>0</v>
      </c>
    </row>
    <row r="89" spans="1:6" ht="15.75" thickBot="1" x14ac:dyDescent="0.3">
      <c r="A89" s="153">
        <v>4</v>
      </c>
      <c r="B89" s="46" t="s">
        <v>48</v>
      </c>
      <c r="C89" s="53">
        <v>54669</v>
      </c>
      <c r="D89" s="83">
        <v>51667</v>
      </c>
      <c r="E89" s="48">
        <v>41667</v>
      </c>
      <c r="F89" s="154">
        <v>0</v>
      </c>
    </row>
    <row r="90" spans="1:6" ht="14.25" x14ac:dyDescent="0.2">
      <c r="A90" s="103"/>
      <c r="B90" s="76" t="s">
        <v>15</v>
      </c>
      <c r="C90" s="104"/>
      <c r="D90" s="87">
        <f>SUM(D86:D89)</f>
        <v>405000</v>
      </c>
      <c r="E90" s="87">
        <f>SUM(E86:E89)</f>
        <v>505000</v>
      </c>
      <c r="F90" s="88">
        <f>SUM(F86:F89)</f>
        <v>520000</v>
      </c>
    </row>
    <row r="91" spans="1:6" ht="14.25" customHeight="1" thickBot="1" x14ac:dyDescent="0.3">
      <c r="A91" s="105"/>
      <c r="B91" s="98" t="s">
        <v>7</v>
      </c>
      <c r="C91" s="99"/>
      <c r="D91" s="100"/>
      <c r="E91" s="100"/>
      <c r="F91" s="101"/>
    </row>
    <row r="92" spans="1:6" ht="15" x14ac:dyDescent="0.25">
      <c r="A92" s="151">
        <v>1</v>
      </c>
      <c r="B92" s="71" t="s">
        <v>51</v>
      </c>
      <c r="C92" s="102">
        <v>55118</v>
      </c>
      <c r="D92" s="84">
        <v>150000</v>
      </c>
      <c r="E92" s="84">
        <v>250000</v>
      </c>
      <c r="F92" s="146">
        <v>250000</v>
      </c>
    </row>
    <row r="93" spans="1:6" ht="15" x14ac:dyDescent="0.25">
      <c r="A93" s="152">
        <v>2</v>
      </c>
      <c r="B93" s="23" t="s">
        <v>25</v>
      </c>
      <c r="C93" s="38">
        <v>55116</v>
      </c>
      <c r="D93" s="28">
        <v>50000</v>
      </c>
      <c r="E93" s="28">
        <v>50000</v>
      </c>
      <c r="F93" s="139">
        <v>50000</v>
      </c>
    </row>
    <row r="94" spans="1:6" ht="15" x14ac:dyDescent="0.25">
      <c r="A94" s="152">
        <v>3</v>
      </c>
      <c r="B94" s="23" t="s">
        <v>26</v>
      </c>
      <c r="C94" s="38">
        <v>55117</v>
      </c>
      <c r="D94" s="28">
        <v>50000</v>
      </c>
      <c r="E94" s="28">
        <v>150000</v>
      </c>
      <c r="F94" s="139">
        <v>100000</v>
      </c>
    </row>
    <row r="95" spans="1:6" ht="15" x14ac:dyDescent="0.25">
      <c r="A95" s="152">
        <v>4</v>
      </c>
      <c r="B95" s="23" t="s">
        <v>27</v>
      </c>
      <c r="C95" s="38">
        <v>53886</v>
      </c>
      <c r="D95" s="28">
        <v>50000</v>
      </c>
      <c r="E95" s="28">
        <v>50000</v>
      </c>
      <c r="F95" s="139">
        <v>100000</v>
      </c>
    </row>
    <row r="96" spans="1:6" ht="15" x14ac:dyDescent="0.25">
      <c r="A96" s="152">
        <v>5</v>
      </c>
      <c r="B96" s="23" t="s">
        <v>28</v>
      </c>
      <c r="C96" s="38">
        <v>48472</v>
      </c>
      <c r="D96" s="28">
        <v>0</v>
      </c>
      <c r="E96" s="28">
        <v>150000</v>
      </c>
      <c r="F96" s="139">
        <v>150000</v>
      </c>
    </row>
    <row r="97" spans="1:8" ht="15" x14ac:dyDescent="0.25">
      <c r="A97" s="152">
        <v>6</v>
      </c>
      <c r="B97" s="23" t="s">
        <v>29</v>
      </c>
      <c r="C97" s="38">
        <v>53535</v>
      </c>
      <c r="D97" s="28">
        <v>450000</v>
      </c>
      <c r="E97" s="35">
        <v>0</v>
      </c>
      <c r="F97" s="148">
        <v>0</v>
      </c>
    </row>
    <row r="98" spans="1:8" ht="30" x14ac:dyDescent="0.25">
      <c r="A98" s="152">
        <v>7</v>
      </c>
      <c r="B98" s="23" t="s">
        <v>30</v>
      </c>
      <c r="C98" s="38">
        <v>55119</v>
      </c>
      <c r="D98" s="28">
        <v>50000</v>
      </c>
      <c r="E98" s="28">
        <v>150000</v>
      </c>
      <c r="F98" s="139">
        <v>150000</v>
      </c>
    </row>
    <row r="99" spans="1:8" ht="15" x14ac:dyDescent="0.25">
      <c r="A99" s="152">
        <v>8</v>
      </c>
      <c r="B99" s="23" t="s">
        <v>52</v>
      </c>
      <c r="C99" s="38">
        <v>55908</v>
      </c>
      <c r="D99" s="28">
        <v>200000</v>
      </c>
      <c r="E99" s="28">
        <v>250000</v>
      </c>
      <c r="F99" s="139">
        <v>0</v>
      </c>
    </row>
    <row r="100" spans="1:8" ht="15" x14ac:dyDescent="0.25">
      <c r="A100" s="152">
        <v>9</v>
      </c>
      <c r="B100" s="23" t="s">
        <v>53</v>
      </c>
      <c r="C100" s="38">
        <v>56055</v>
      </c>
      <c r="D100" s="28">
        <v>200000</v>
      </c>
      <c r="E100" s="39"/>
      <c r="F100" s="139">
        <v>100000</v>
      </c>
    </row>
    <row r="101" spans="1:8" ht="15" x14ac:dyDescent="0.25">
      <c r="A101" s="152">
        <v>10</v>
      </c>
      <c r="B101" s="23" t="s">
        <v>54</v>
      </c>
      <c r="C101" s="38">
        <v>55910</v>
      </c>
      <c r="D101" s="28">
        <v>150000</v>
      </c>
      <c r="E101" s="28">
        <v>150000</v>
      </c>
      <c r="F101" s="139">
        <v>200000</v>
      </c>
    </row>
    <row r="102" spans="1:8" ht="15" x14ac:dyDescent="0.25">
      <c r="A102" s="152">
        <v>11</v>
      </c>
      <c r="B102" s="23" t="s">
        <v>55</v>
      </c>
      <c r="C102" s="38">
        <v>55940</v>
      </c>
      <c r="D102" s="28">
        <v>50000</v>
      </c>
      <c r="E102" s="28">
        <v>150000</v>
      </c>
      <c r="F102" s="139">
        <v>0</v>
      </c>
    </row>
    <row r="103" spans="1:8" ht="15.75" thickBot="1" x14ac:dyDescent="0.3">
      <c r="A103" s="153">
        <v>12</v>
      </c>
      <c r="B103" s="46" t="s">
        <v>131</v>
      </c>
      <c r="C103" s="37" t="s">
        <v>23</v>
      </c>
      <c r="D103" s="73">
        <v>0</v>
      </c>
      <c r="E103" s="73">
        <v>200000</v>
      </c>
      <c r="F103" s="141">
        <v>600000</v>
      </c>
    </row>
    <row r="104" spans="1:8" ht="15" x14ac:dyDescent="0.25">
      <c r="A104" s="108"/>
      <c r="B104" s="109" t="s">
        <v>14</v>
      </c>
      <c r="C104" s="110"/>
      <c r="D104" s="111">
        <f>SUM(D92:D103)</f>
        <v>1400000</v>
      </c>
      <c r="E104" s="111">
        <f>SUM(E92:E103)</f>
        <v>1550000</v>
      </c>
      <c r="F104" s="112">
        <f>SUM(F92:F103)</f>
        <v>1700000</v>
      </c>
    </row>
    <row r="105" spans="1:8" ht="15.75" thickBot="1" x14ac:dyDescent="0.3">
      <c r="A105" s="97"/>
      <c r="B105" s="98" t="s">
        <v>8</v>
      </c>
      <c r="C105" s="99"/>
      <c r="D105" s="100"/>
      <c r="E105" s="100"/>
      <c r="F105" s="101"/>
    </row>
    <row r="106" spans="1:8" ht="18.600000000000001" customHeight="1" x14ac:dyDescent="0.25">
      <c r="A106" s="151">
        <v>1</v>
      </c>
      <c r="B106" s="71" t="s">
        <v>137</v>
      </c>
      <c r="C106" s="106">
        <v>55122</v>
      </c>
      <c r="D106" s="107">
        <v>193000</v>
      </c>
      <c r="E106" s="84">
        <v>255000</v>
      </c>
      <c r="F106" s="146">
        <v>400000</v>
      </c>
    </row>
    <row r="107" spans="1:8" ht="30" x14ac:dyDescent="0.25">
      <c r="A107" s="152">
        <v>2</v>
      </c>
      <c r="B107" s="23" t="s">
        <v>24</v>
      </c>
      <c r="C107" s="29">
        <v>53608</v>
      </c>
      <c r="D107" s="40">
        <f>57000</f>
        <v>57000</v>
      </c>
      <c r="E107" s="35">
        <v>0</v>
      </c>
      <c r="F107" s="148">
        <v>0</v>
      </c>
      <c r="H107" s="22"/>
    </row>
    <row r="108" spans="1:8" ht="15" x14ac:dyDescent="0.25">
      <c r="A108" s="152">
        <v>3</v>
      </c>
      <c r="B108" s="23" t="s">
        <v>130</v>
      </c>
      <c r="C108" s="43" t="s">
        <v>23</v>
      </c>
      <c r="D108" s="40">
        <v>0</v>
      </c>
      <c r="E108" s="28">
        <v>100000</v>
      </c>
      <c r="F108" s="139">
        <v>150000</v>
      </c>
    </row>
    <row r="109" spans="1:8" ht="15" x14ac:dyDescent="0.25">
      <c r="A109" s="152">
        <v>4</v>
      </c>
      <c r="B109" s="23" t="s">
        <v>37</v>
      </c>
      <c r="C109" s="50">
        <v>56056</v>
      </c>
      <c r="D109" s="40">
        <v>80000</v>
      </c>
      <c r="E109" s="28">
        <v>40000</v>
      </c>
      <c r="F109" s="148">
        <v>0</v>
      </c>
    </row>
    <row r="110" spans="1:8" ht="30" x14ac:dyDescent="0.25">
      <c r="A110" s="152">
        <v>5</v>
      </c>
      <c r="B110" s="23" t="s">
        <v>138</v>
      </c>
      <c r="C110" s="29">
        <v>53610</v>
      </c>
      <c r="D110" s="40">
        <v>190000</v>
      </c>
      <c r="E110" s="28">
        <v>230000</v>
      </c>
      <c r="F110" s="139">
        <v>150000</v>
      </c>
    </row>
    <row r="111" spans="1:8" ht="15.75" thickBot="1" x14ac:dyDescent="0.3">
      <c r="A111" s="153">
        <v>6</v>
      </c>
      <c r="B111" s="46" t="s">
        <v>149</v>
      </c>
      <c r="C111" s="54" t="s">
        <v>23</v>
      </c>
      <c r="D111" s="55">
        <v>30000</v>
      </c>
      <c r="E111" s="55">
        <v>25000</v>
      </c>
      <c r="F111" s="154">
        <v>0</v>
      </c>
    </row>
    <row r="112" spans="1:8" ht="15.75" thickBot="1" x14ac:dyDescent="0.3">
      <c r="A112" s="56"/>
      <c r="B112" s="57" t="s">
        <v>9</v>
      </c>
      <c r="C112" s="58"/>
      <c r="D112" s="59">
        <f>SUM(D106:D111)</f>
        <v>550000</v>
      </c>
      <c r="E112" s="59">
        <f>SUM(E106:E111)</f>
        <v>650000</v>
      </c>
      <c r="F112" s="60">
        <f>SUM(F106:F111)</f>
        <v>700000</v>
      </c>
    </row>
    <row r="113" spans="1:6" ht="15.75" thickBot="1" x14ac:dyDescent="0.3">
      <c r="A113" s="97"/>
      <c r="B113" s="115" t="s">
        <v>10</v>
      </c>
      <c r="C113" s="99"/>
      <c r="D113" s="100"/>
      <c r="E113" s="100"/>
      <c r="F113" s="101"/>
    </row>
    <row r="114" spans="1:6" ht="15" x14ac:dyDescent="0.25">
      <c r="A114" s="151">
        <v>1</v>
      </c>
      <c r="B114" s="71" t="s">
        <v>93</v>
      </c>
      <c r="C114" s="113" t="s">
        <v>94</v>
      </c>
      <c r="D114" s="114">
        <v>200000</v>
      </c>
      <c r="E114" s="114">
        <v>500000</v>
      </c>
      <c r="F114" s="155">
        <v>500000</v>
      </c>
    </row>
    <row r="115" spans="1:6" ht="15" x14ac:dyDescent="0.25">
      <c r="A115" s="152">
        <v>2</v>
      </c>
      <c r="B115" s="23" t="s">
        <v>95</v>
      </c>
      <c r="C115" s="41">
        <v>53433</v>
      </c>
      <c r="D115" s="26">
        <v>199000</v>
      </c>
      <c r="E115" s="26">
        <v>0</v>
      </c>
      <c r="F115" s="49">
        <v>0</v>
      </c>
    </row>
    <row r="116" spans="1:6" ht="15" x14ac:dyDescent="0.25">
      <c r="A116" s="152">
        <v>3</v>
      </c>
      <c r="B116" s="23" t="s">
        <v>96</v>
      </c>
      <c r="C116" s="41">
        <v>53443</v>
      </c>
      <c r="D116" s="26">
        <v>300000</v>
      </c>
      <c r="E116" s="26">
        <v>300460</v>
      </c>
      <c r="F116" s="49">
        <v>0</v>
      </c>
    </row>
    <row r="117" spans="1:6" ht="15" x14ac:dyDescent="0.25">
      <c r="A117" s="152">
        <v>4</v>
      </c>
      <c r="B117" s="23" t="s">
        <v>97</v>
      </c>
      <c r="C117" s="41">
        <v>54447</v>
      </c>
      <c r="D117" s="26">
        <v>50000</v>
      </c>
      <c r="E117" s="26">
        <v>200000</v>
      </c>
      <c r="F117" s="49">
        <v>300000</v>
      </c>
    </row>
    <row r="118" spans="1:6" ht="15" x14ac:dyDescent="0.25">
      <c r="A118" s="152">
        <v>5</v>
      </c>
      <c r="B118" s="23" t="s">
        <v>98</v>
      </c>
      <c r="C118" s="41">
        <v>54449</v>
      </c>
      <c r="D118" s="26">
        <v>50000</v>
      </c>
      <c r="E118" s="26">
        <v>200000</v>
      </c>
      <c r="F118" s="49">
        <v>400000</v>
      </c>
    </row>
    <row r="119" spans="1:6" ht="15" x14ac:dyDescent="0.25">
      <c r="A119" s="152">
        <v>6</v>
      </c>
      <c r="B119" s="23" t="s">
        <v>49</v>
      </c>
      <c r="C119" s="41">
        <v>54450</v>
      </c>
      <c r="D119" s="26">
        <v>150000</v>
      </c>
      <c r="E119" s="26">
        <v>164465</v>
      </c>
      <c r="F119" s="49">
        <v>0</v>
      </c>
    </row>
    <row r="120" spans="1:6" ht="54.75" customHeight="1" x14ac:dyDescent="0.25">
      <c r="A120" s="152">
        <v>7</v>
      </c>
      <c r="B120" s="23" t="s">
        <v>50</v>
      </c>
      <c r="C120" s="41">
        <v>55123</v>
      </c>
      <c r="D120" s="26">
        <v>110000</v>
      </c>
      <c r="E120" s="26">
        <v>113390</v>
      </c>
      <c r="F120" s="49">
        <v>0</v>
      </c>
    </row>
    <row r="121" spans="1:6" ht="15" x14ac:dyDescent="0.25">
      <c r="A121" s="152">
        <v>8</v>
      </c>
      <c r="B121" s="23" t="s">
        <v>99</v>
      </c>
      <c r="C121" s="156">
        <v>56023</v>
      </c>
      <c r="D121" s="26">
        <v>83200</v>
      </c>
      <c r="E121" s="26">
        <v>0</v>
      </c>
      <c r="F121" s="49">
        <v>0</v>
      </c>
    </row>
    <row r="122" spans="1:6" ht="24.75" customHeight="1" x14ac:dyDescent="0.25">
      <c r="A122" s="152">
        <v>9</v>
      </c>
      <c r="B122" s="23" t="s">
        <v>100</v>
      </c>
      <c r="C122" s="156">
        <v>56024</v>
      </c>
      <c r="D122" s="26">
        <v>70000</v>
      </c>
      <c r="E122" s="26">
        <v>100000</v>
      </c>
      <c r="F122" s="49">
        <v>200000</v>
      </c>
    </row>
    <row r="123" spans="1:6" ht="39" customHeight="1" x14ac:dyDescent="0.25">
      <c r="A123" s="152">
        <v>10</v>
      </c>
      <c r="B123" s="23" t="s">
        <v>101</v>
      </c>
      <c r="C123" s="156">
        <v>56034</v>
      </c>
      <c r="D123" s="26">
        <v>189865</v>
      </c>
      <c r="E123" s="26">
        <v>250000</v>
      </c>
      <c r="F123" s="49">
        <v>250000</v>
      </c>
    </row>
    <row r="124" spans="1:6" ht="57.75" customHeight="1" x14ac:dyDescent="0.25">
      <c r="A124" s="152">
        <v>11</v>
      </c>
      <c r="B124" s="23" t="s">
        <v>102</v>
      </c>
      <c r="C124" s="156">
        <v>56054</v>
      </c>
      <c r="D124" s="26">
        <v>152111</v>
      </c>
      <c r="E124" s="26">
        <v>0</v>
      </c>
      <c r="F124" s="49">
        <v>0</v>
      </c>
    </row>
    <row r="125" spans="1:6" ht="15" x14ac:dyDescent="0.25">
      <c r="A125" s="152">
        <v>12</v>
      </c>
      <c r="B125" s="23" t="s">
        <v>103</v>
      </c>
      <c r="C125" s="156">
        <v>56061</v>
      </c>
      <c r="D125" s="26">
        <v>200000</v>
      </c>
      <c r="E125" s="26">
        <v>125000</v>
      </c>
      <c r="F125" s="49">
        <v>0</v>
      </c>
    </row>
    <row r="126" spans="1:6" ht="15" x14ac:dyDescent="0.25">
      <c r="A126" s="152">
        <v>13</v>
      </c>
      <c r="B126" s="23" t="s">
        <v>104</v>
      </c>
      <c r="C126" s="156">
        <v>56064</v>
      </c>
      <c r="D126" s="26">
        <v>75125</v>
      </c>
      <c r="E126" s="26">
        <v>0</v>
      </c>
      <c r="F126" s="49">
        <v>0</v>
      </c>
    </row>
    <row r="127" spans="1:6" ht="30" x14ac:dyDescent="0.25">
      <c r="A127" s="152">
        <v>14</v>
      </c>
      <c r="B127" s="23" t="s">
        <v>105</v>
      </c>
      <c r="C127" s="156">
        <v>56065</v>
      </c>
      <c r="D127" s="26">
        <v>40000</v>
      </c>
      <c r="E127" s="26">
        <v>0</v>
      </c>
      <c r="F127" s="49">
        <v>0</v>
      </c>
    </row>
    <row r="128" spans="1:6" ht="30" x14ac:dyDescent="0.25">
      <c r="A128" s="152">
        <v>15</v>
      </c>
      <c r="B128" s="23" t="s">
        <v>106</v>
      </c>
      <c r="C128" s="156">
        <v>56066</v>
      </c>
      <c r="D128" s="26">
        <v>50000</v>
      </c>
      <c r="E128" s="26">
        <v>100000</v>
      </c>
      <c r="F128" s="49">
        <v>250000</v>
      </c>
    </row>
    <row r="129" spans="1:9" ht="15" x14ac:dyDescent="0.25">
      <c r="A129" s="152">
        <v>16</v>
      </c>
      <c r="B129" s="23" t="s">
        <v>107</v>
      </c>
      <c r="C129" s="156">
        <v>56067</v>
      </c>
      <c r="D129" s="26">
        <v>8750</v>
      </c>
      <c r="E129" s="26">
        <v>0</v>
      </c>
      <c r="F129" s="49">
        <v>0</v>
      </c>
    </row>
    <row r="130" spans="1:9" ht="30" x14ac:dyDescent="0.25">
      <c r="A130" s="152">
        <v>17</v>
      </c>
      <c r="B130" s="23" t="s">
        <v>152</v>
      </c>
      <c r="C130" s="156">
        <v>54547</v>
      </c>
      <c r="D130" s="26">
        <v>12212</v>
      </c>
      <c r="E130" s="26">
        <v>0</v>
      </c>
      <c r="F130" s="49">
        <v>0</v>
      </c>
    </row>
    <row r="131" spans="1:9" ht="57" customHeight="1" x14ac:dyDescent="0.25">
      <c r="A131" s="152">
        <v>18</v>
      </c>
      <c r="B131" s="23" t="s">
        <v>153</v>
      </c>
      <c r="C131" s="156" t="s">
        <v>23</v>
      </c>
      <c r="D131" s="26">
        <v>75000</v>
      </c>
      <c r="E131" s="26">
        <v>100000</v>
      </c>
      <c r="F131" s="49">
        <v>200000</v>
      </c>
    </row>
    <row r="132" spans="1:9" s="14" customFormat="1" ht="15" x14ac:dyDescent="0.25">
      <c r="A132" s="152">
        <v>21</v>
      </c>
      <c r="B132" s="23" t="s">
        <v>108</v>
      </c>
      <c r="C132" s="156" t="s">
        <v>23</v>
      </c>
      <c r="D132" s="26">
        <v>75737</v>
      </c>
      <c r="E132" s="26">
        <v>0</v>
      </c>
      <c r="F132" s="49">
        <v>0</v>
      </c>
      <c r="G132" s="3"/>
    </row>
    <row r="133" spans="1:9" s="14" customFormat="1" ht="15" x14ac:dyDescent="0.25">
      <c r="A133" s="152">
        <v>22</v>
      </c>
      <c r="B133" s="23" t="s">
        <v>109</v>
      </c>
      <c r="C133" s="156" t="s">
        <v>23</v>
      </c>
      <c r="D133" s="26">
        <v>45000</v>
      </c>
      <c r="E133" s="26">
        <v>0</v>
      </c>
      <c r="F133" s="49">
        <v>0</v>
      </c>
      <c r="G133" s="3"/>
    </row>
    <row r="134" spans="1:9" s="14" customFormat="1" ht="15" x14ac:dyDescent="0.25">
      <c r="A134" s="152">
        <v>23</v>
      </c>
      <c r="B134" s="23" t="s">
        <v>110</v>
      </c>
      <c r="C134" s="156" t="s">
        <v>23</v>
      </c>
      <c r="D134" s="26">
        <v>25000</v>
      </c>
      <c r="E134" s="26">
        <v>0</v>
      </c>
      <c r="F134" s="49">
        <v>0</v>
      </c>
      <c r="G134" s="3"/>
    </row>
    <row r="135" spans="1:9" s="14" customFormat="1" ht="43.5" customHeight="1" x14ac:dyDescent="0.25">
      <c r="A135" s="152">
        <v>24</v>
      </c>
      <c r="B135" s="23" t="s">
        <v>111</v>
      </c>
      <c r="C135" s="37" t="s">
        <v>23</v>
      </c>
      <c r="D135" s="42">
        <v>29000</v>
      </c>
      <c r="E135" s="42">
        <v>0</v>
      </c>
      <c r="F135" s="129">
        <v>0</v>
      </c>
      <c r="G135" s="3"/>
    </row>
    <row r="136" spans="1:9" ht="15" x14ac:dyDescent="0.25">
      <c r="A136" s="152">
        <v>26</v>
      </c>
      <c r="B136" s="23" t="s">
        <v>112</v>
      </c>
      <c r="C136" s="43" t="s">
        <v>23</v>
      </c>
      <c r="D136" s="26">
        <v>50000</v>
      </c>
      <c r="E136" s="26">
        <v>146685</v>
      </c>
      <c r="F136" s="49">
        <v>300000</v>
      </c>
    </row>
    <row r="137" spans="1:9" ht="54" customHeight="1" x14ac:dyDescent="0.25">
      <c r="A137" s="152">
        <v>27</v>
      </c>
      <c r="B137" s="23" t="s">
        <v>113</v>
      </c>
      <c r="C137" s="43" t="s">
        <v>23</v>
      </c>
      <c r="D137" s="26">
        <v>0</v>
      </c>
      <c r="E137" s="26">
        <v>100000</v>
      </c>
      <c r="F137" s="49">
        <v>0</v>
      </c>
    </row>
    <row r="138" spans="1:9" ht="30.75" thickBot="1" x14ac:dyDescent="0.3">
      <c r="A138" s="153">
        <v>28</v>
      </c>
      <c r="B138" s="46" t="s">
        <v>114</v>
      </c>
      <c r="C138" s="37" t="s">
        <v>23</v>
      </c>
      <c r="D138" s="42">
        <v>0</v>
      </c>
      <c r="E138" s="42">
        <v>50000</v>
      </c>
      <c r="F138" s="129">
        <v>150000</v>
      </c>
    </row>
    <row r="139" spans="1:9" s="14" customFormat="1" ht="15" x14ac:dyDescent="0.25">
      <c r="A139" s="108"/>
      <c r="B139" s="109" t="s">
        <v>13</v>
      </c>
      <c r="C139" s="95"/>
      <c r="D139" s="87">
        <f>SUM(D114:D138)</f>
        <v>2240000</v>
      </c>
      <c r="E139" s="87">
        <f>SUM(E114:E138)</f>
        <v>2450000</v>
      </c>
      <c r="F139" s="88">
        <f>SUM(F114:F138)</f>
        <v>2550000</v>
      </c>
      <c r="G139" s="3"/>
      <c r="H139" s="3"/>
      <c r="I139" s="3"/>
    </row>
    <row r="140" spans="1:9" s="14" customFormat="1" ht="15.75" thickBot="1" x14ac:dyDescent="0.3">
      <c r="A140" s="116"/>
      <c r="B140" s="98" t="s">
        <v>11</v>
      </c>
      <c r="C140" s="117"/>
      <c r="D140" s="118"/>
      <c r="E140" s="118"/>
      <c r="F140" s="119"/>
      <c r="G140" s="3"/>
    </row>
    <row r="141" spans="1:9" s="14" customFormat="1" ht="30" x14ac:dyDescent="0.25">
      <c r="A141" s="151">
        <v>1</v>
      </c>
      <c r="B141" s="71" t="s">
        <v>118</v>
      </c>
      <c r="C141" s="44">
        <v>54673</v>
      </c>
      <c r="D141" s="94">
        <f>285517-50000</f>
        <v>235517</v>
      </c>
      <c r="E141" s="94">
        <v>600000</v>
      </c>
      <c r="F141" s="147">
        <v>550000</v>
      </c>
      <c r="G141" s="3"/>
    </row>
    <row r="142" spans="1:9" ht="19.5" customHeight="1" x14ac:dyDescent="0.25">
      <c r="A142" s="152">
        <v>2</v>
      </c>
      <c r="B142" s="23" t="s">
        <v>119</v>
      </c>
      <c r="C142" s="27">
        <v>49873</v>
      </c>
      <c r="D142" s="35">
        <v>206067</v>
      </c>
      <c r="E142" s="35">
        <v>0</v>
      </c>
      <c r="F142" s="148">
        <v>0</v>
      </c>
    </row>
    <row r="143" spans="1:9" ht="30" x14ac:dyDescent="0.25">
      <c r="A143" s="152">
        <v>3</v>
      </c>
      <c r="B143" s="23" t="s">
        <v>120</v>
      </c>
      <c r="C143" s="27">
        <v>53618</v>
      </c>
      <c r="D143" s="35">
        <v>100000</v>
      </c>
      <c r="E143" s="35">
        <v>0</v>
      </c>
      <c r="F143" s="148">
        <v>0</v>
      </c>
    </row>
    <row r="144" spans="1:9" ht="15" x14ac:dyDescent="0.25">
      <c r="A144" s="152">
        <v>4</v>
      </c>
      <c r="B144" s="23" t="s">
        <v>121</v>
      </c>
      <c r="C144" s="27">
        <v>40728</v>
      </c>
      <c r="D144" s="35">
        <v>50000</v>
      </c>
      <c r="E144" s="35">
        <v>250000</v>
      </c>
      <c r="F144" s="148">
        <v>200000</v>
      </c>
    </row>
    <row r="145" spans="1:7" ht="15" x14ac:dyDescent="0.25">
      <c r="A145" s="152">
        <v>5</v>
      </c>
      <c r="B145" s="23" t="s">
        <v>122</v>
      </c>
      <c r="C145" s="27">
        <v>54672</v>
      </c>
      <c r="D145" s="34">
        <v>98416</v>
      </c>
      <c r="E145" s="35">
        <v>0</v>
      </c>
      <c r="F145" s="148">
        <v>0</v>
      </c>
    </row>
    <row r="146" spans="1:7" ht="15" x14ac:dyDescent="0.25">
      <c r="A146" s="152">
        <v>6</v>
      </c>
      <c r="B146" s="23" t="s">
        <v>123</v>
      </c>
      <c r="C146" s="27">
        <v>55963</v>
      </c>
      <c r="D146" s="45">
        <v>150000</v>
      </c>
      <c r="E146" s="35">
        <v>0</v>
      </c>
      <c r="F146" s="148">
        <v>0</v>
      </c>
    </row>
    <row r="147" spans="1:7" ht="15" x14ac:dyDescent="0.25">
      <c r="A147" s="152">
        <v>7</v>
      </c>
      <c r="B147" s="23" t="s">
        <v>124</v>
      </c>
      <c r="C147" s="27">
        <v>56043</v>
      </c>
      <c r="D147" s="45">
        <v>50000</v>
      </c>
      <c r="E147" s="35">
        <v>0</v>
      </c>
      <c r="F147" s="148">
        <v>0</v>
      </c>
    </row>
    <row r="148" spans="1:7" ht="15" x14ac:dyDescent="0.25">
      <c r="A148" s="152">
        <v>8</v>
      </c>
      <c r="B148" s="23" t="s">
        <v>165</v>
      </c>
      <c r="C148" s="27">
        <v>56046</v>
      </c>
      <c r="D148" s="45">
        <v>50000</v>
      </c>
      <c r="E148" s="35"/>
      <c r="F148" s="148"/>
    </row>
    <row r="149" spans="1:7" ht="15" x14ac:dyDescent="0.25">
      <c r="A149" s="152">
        <v>9</v>
      </c>
      <c r="B149" s="23" t="s">
        <v>164</v>
      </c>
      <c r="C149" s="37" t="s">
        <v>23</v>
      </c>
      <c r="D149" s="45">
        <v>40000</v>
      </c>
      <c r="E149" s="35">
        <v>80000</v>
      </c>
      <c r="F149" s="148">
        <v>100000</v>
      </c>
    </row>
    <row r="150" spans="1:7" s="14" customFormat="1" ht="15" x14ac:dyDescent="0.25">
      <c r="A150" s="152">
        <v>10</v>
      </c>
      <c r="B150" s="23" t="s">
        <v>125</v>
      </c>
      <c r="C150" s="37" t="s">
        <v>23</v>
      </c>
      <c r="D150" s="34">
        <v>0</v>
      </c>
      <c r="E150" s="34">
        <v>150000</v>
      </c>
      <c r="F150" s="157">
        <v>100000</v>
      </c>
      <c r="G150" s="3"/>
    </row>
    <row r="151" spans="1:7" s="14" customFormat="1" ht="30" x14ac:dyDescent="0.25">
      <c r="A151" s="152">
        <v>11</v>
      </c>
      <c r="B151" s="23" t="s">
        <v>126</v>
      </c>
      <c r="C151" s="37" t="s">
        <v>23</v>
      </c>
      <c r="D151" s="34">
        <v>0</v>
      </c>
      <c r="E151" s="34">
        <v>200000</v>
      </c>
      <c r="F151" s="157">
        <v>200000</v>
      </c>
      <c r="G151" s="3"/>
    </row>
    <row r="152" spans="1:7" s="14" customFormat="1" ht="15" x14ac:dyDescent="0.25">
      <c r="A152" s="152">
        <v>12</v>
      </c>
      <c r="B152" s="23" t="s">
        <v>127</v>
      </c>
      <c r="C152" s="37" t="s">
        <v>23</v>
      </c>
      <c r="D152" s="34">
        <v>70000</v>
      </c>
      <c r="E152" s="35">
        <v>0</v>
      </c>
      <c r="F152" s="148">
        <v>0</v>
      </c>
      <c r="G152" s="3"/>
    </row>
    <row r="153" spans="1:7" ht="30" x14ac:dyDescent="0.25">
      <c r="A153" s="152">
        <v>13</v>
      </c>
      <c r="B153" s="23" t="s">
        <v>128</v>
      </c>
      <c r="C153" s="37" t="s">
        <v>23</v>
      </c>
      <c r="D153" s="34">
        <v>0</v>
      </c>
      <c r="E153" s="34">
        <v>0</v>
      </c>
      <c r="F153" s="158">
        <v>200000</v>
      </c>
    </row>
    <row r="154" spans="1:7" ht="30.75" thickBot="1" x14ac:dyDescent="0.3">
      <c r="A154" s="152">
        <v>14</v>
      </c>
      <c r="B154" s="46" t="s">
        <v>129</v>
      </c>
      <c r="C154" s="37" t="s">
        <v>23</v>
      </c>
      <c r="D154" s="47">
        <v>30000</v>
      </c>
      <c r="E154" s="47">
        <v>0</v>
      </c>
      <c r="F154" s="154">
        <v>0</v>
      </c>
    </row>
    <row r="155" spans="1:7" s="14" customFormat="1" ht="13.5" thickBot="1" x14ac:dyDescent="0.25">
      <c r="A155" s="122"/>
      <c r="B155" s="123" t="s">
        <v>12</v>
      </c>
      <c r="C155" s="124"/>
      <c r="D155" s="125">
        <f>SUM(D141:D154)</f>
        <v>1080000</v>
      </c>
      <c r="E155" s="125">
        <f>SUM(E141:E154)</f>
        <v>1280000</v>
      </c>
      <c r="F155" s="126">
        <f>SUM(F141:F154)</f>
        <v>1350000</v>
      </c>
      <c r="G155" s="3"/>
    </row>
    <row r="156" spans="1:7" s="14" customFormat="1" ht="13.5" thickBot="1" x14ac:dyDescent="0.25">
      <c r="A156" s="159"/>
      <c r="B156" s="120" t="s">
        <v>31</v>
      </c>
      <c r="C156" s="121"/>
      <c r="D156" s="15"/>
      <c r="E156" s="15"/>
      <c r="F156" s="18"/>
      <c r="G156" s="3"/>
    </row>
    <row r="157" spans="1:7" s="14" customFormat="1" ht="13.5" thickBot="1" x14ac:dyDescent="0.25">
      <c r="A157" s="51"/>
      <c r="B157" s="19"/>
      <c r="C157" s="10"/>
      <c r="D157" s="15"/>
      <c r="E157" s="15"/>
      <c r="F157" s="18"/>
      <c r="G157" s="3"/>
    </row>
    <row r="158" spans="1:7" s="14" customFormat="1" ht="21.75" customHeight="1" thickBot="1" x14ac:dyDescent="0.25">
      <c r="A158" s="160">
        <v>1</v>
      </c>
      <c r="B158" s="127" t="s">
        <v>148</v>
      </c>
      <c r="C158" s="128">
        <v>54679</v>
      </c>
      <c r="D158" s="42">
        <f>385790-40000</f>
        <v>345790</v>
      </c>
      <c r="E158" s="42">
        <f>470000-80000</f>
        <v>390000</v>
      </c>
      <c r="F158" s="129">
        <f>500000-100000</f>
        <v>400000</v>
      </c>
      <c r="G158" s="3"/>
    </row>
    <row r="159" spans="1:7" s="14" customFormat="1" ht="13.5" thickBot="1" x14ac:dyDescent="0.25">
      <c r="A159" s="52"/>
      <c r="B159" s="130" t="s">
        <v>32</v>
      </c>
      <c r="C159" s="131"/>
      <c r="D159" s="132">
        <f>D157+D158</f>
        <v>345790</v>
      </c>
      <c r="E159" s="132">
        <f t="shared" ref="E159:F159" si="0">E157+E158</f>
        <v>390000</v>
      </c>
      <c r="F159" s="133">
        <f t="shared" si="0"/>
        <v>400000</v>
      </c>
      <c r="G159" s="3"/>
    </row>
    <row r="160" spans="1:7" s="14" customFormat="1" x14ac:dyDescent="0.2">
      <c r="A160" s="9"/>
      <c r="B160" s="11"/>
      <c r="C160" s="11"/>
      <c r="D160" s="16"/>
      <c r="E160" s="16"/>
      <c r="F160" s="16"/>
    </row>
    <row r="161" spans="1:6" s="14" customFormat="1" x14ac:dyDescent="0.2">
      <c r="A161" s="9"/>
      <c r="B161" s="11"/>
      <c r="C161" s="11"/>
      <c r="D161" s="12"/>
      <c r="E161" s="12"/>
      <c r="F161" s="12"/>
    </row>
    <row r="162" spans="1:6" s="14" customFormat="1" x14ac:dyDescent="0.2">
      <c r="A162" s="9"/>
      <c r="B162" s="11"/>
      <c r="C162" s="11"/>
      <c r="D162" s="12"/>
      <c r="E162" s="12"/>
      <c r="F162" s="12"/>
    </row>
    <row r="163" spans="1:6" s="14" customFormat="1" ht="17.25" customHeight="1" x14ac:dyDescent="0.2">
      <c r="A163" s="9"/>
      <c r="B163" s="11"/>
      <c r="C163" s="17"/>
      <c r="D163" s="12"/>
      <c r="E163" s="12"/>
      <c r="F163" s="12"/>
    </row>
    <row r="164" spans="1:6" s="14" customFormat="1" ht="17.25" customHeight="1" x14ac:dyDescent="0.2">
      <c r="A164" s="9"/>
      <c r="B164" s="11"/>
      <c r="C164" s="17"/>
      <c r="D164" s="12"/>
      <c r="E164" s="12"/>
      <c r="F164" s="12"/>
    </row>
    <row r="165" spans="1:6" x14ac:dyDescent="0.2">
      <c r="A165" s="9"/>
      <c r="B165" s="11"/>
      <c r="C165" s="11"/>
      <c r="D165" s="12"/>
      <c r="E165" s="12"/>
      <c r="F165" s="12"/>
    </row>
    <row r="166" spans="1:6" x14ac:dyDescent="0.2">
      <c r="A166" s="9"/>
      <c r="B166" s="11"/>
      <c r="C166" s="11"/>
      <c r="D166" s="12"/>
      <c r="E166" s="12"/>
      <c r="F166" s="12"/>
    </row>
    <row r="167" spans="1:6" s="14" customFormat="1" ht="13.5" thickBot="1" x14ac:dyDescent="0.25">
      <c r="A167" s="9"/>
      <c r="B167" s="11"/>
      <c r="C167" s="11"/>
      <c r="D167" s="12"/>
      <c r="E167" s="12"/>
      <c r="F167" s="12"/>
    </row>
    <row r="168" spans="1:6" s="14" customFormat="1" ht="19.5" thickBot="1" x14ac:dyDescent="0.35">
      <c r="A168" s="1"/>
      <c r="B168" s="206" t="s">
        <v>154</v>
      </c>
      <c r="C168" s="207"/>
      <c r="D168" s="207"/>
      <c r="E168" s="207"/>
      <c r="F168" s="208"/>
    </row>
    <row r="169" spans="1:6" s="14" customFormat="1" ht="19.5" thickBot="1" x14ac:dyDescent="0.35">
      <c r="A169" s="1"/>
      <c r="B169" s="161"/>
      <c r="C169" s="162" t="s">
        <v>155</v>
      </c>
      <c r="D169" s="162" t="s">
        <v>156</v>
      </c>
      <c r="E169" s="162" t="s">
        <v>157</v>
      </c>
      <c r="F169" s="178" t="s">
        <v>158</v>
      </c>
    </row>
    <row r="170" spans="1:6" s="14" customFormat="1" ht="15.75" x14ac:dyDescent="0.25">
      <c r="A170" s="1"/>
      <c r="B170" s="163" t="s">
        <v>159</v>
      </c>
      <c r="C170" s="164">
        <v>13548699</v>
      </c>
      <c r="D170" s="165">
        <v>14007059</v>
      </c>
      <c r="E170" s="165">
        <v>15554672</v>
      </c>
      <c r="F170" s="166">
        <v>16727572</v>
      </c>
    </row>
    <row r="171" spans="1:6" s="14" customFormat="1" ht="15.75" x14ac:dyDescent="0.25">
      <c r="A171" s="1"/>
      <c r="B171" s="167" t="s">
        <v>135</v>
      </c>
      <c r="C171" s="168">
        <v>450000</v>
      </c>
      <c r="D171" s="169">
        <v>450000</v>
      </c>
      <c r="E171" s="169">
        <v>500000</v>
      </c>
      <c r="F171" s="170">
        <v>550000</v>
      </c>
    </row>
    <row r="172" spans="1:6" s="14" customFormat="1" ht="15.75" x14ac:dyDescent="0.25">
      <c r="A172" s="1"/>
      <c r="B172" s="167" t="s">
        <v>20</v>
      </c>
      <c r="C172" s="168">
        <v>341146</v>
      </c>
      <c r="D172" s="169">
        <v>300000</v>
      </c>
      <c r="E172" s="169">
        <v>350000</v>
      </c>
      <c r="F172" s="170">
        <v>400000</v>
      </c>
    </row>
    <row r="173" spans="1:6" s="14" customFormat="1" ht="15.75" x14ac:dyDescent="0.25">
      <c r="A173" s="1"/>
      <c r="B173" s="167" t="s">
        <v>160</v>
      </c>
      <c r="C173" s="168">
        <v>625179</v>
      </c>
      <c r="D173" s="169">
        <v>400000</v>
      </c>
      <c r="E173" s="169">
        <v>500000</v>
      </c>
      <c r="F173" s="170">
        <f>500000+20000</f>
        <v>520000</v>
      </c>
    </row>
    <row r="174" spans="1:6" s="14" customFormat="1" ht="15.75" x14ac:dyDescent="0.25">
      <c r="A174" s="1"/>
      <c r="B174" s="167" t="s">
        <v>6</v>
      </c>
      <c r="C174" s="168">
        <v>405000</v>
      </c>
      <c r="D174" s="169">
        <v>405000</v>
      </c>
      <c r="E174" s="169">
        <v>505000</v>
      </c>
      <c r="F174" s="170">
        <f>470000+50000</f>
        <v>520000</v>
      </c>
    </row>
    <row r="175" spans="1:6" s="14" customFormat="1" ht="15.75" x14ac:dyDescent="0.25">
      <c r="A175" s="1"/>
      <c r="B175" s="167" t="s">
        <v>7</v>
      </c>
      <c r="C175" s="168">
        <v>1500000</v>
      </c>
      <c r="D175" s="169">
        <v>1400000</v>
      </c>
      <c r="E175" s="169">
        <v>1550000</v>
      </c>
      <c r="F175" s="170">
        <f>1500000+200000</f>
        <v>1700000</v>
      </c>
    </row>
    <row r="176" spans="1:6" s="14" customFormat="1" ht="15.75" x14ac:dyDescent="0.25">
      <c r="A176" s="1"/>
      <c r="B176" s="167" t="s">
        <v>8</v>
      </c>
      <c r="C176" s="168">
        <v>585000</v>
      </c>
      <c r="D176" s="169">
        <v>550000</v>
      </c>
      <c r="E176" s="169">
        <v>650000</v>
      </c>
      <c r="F176" s="170">
        <v>700000</v>
      </c>
    </row>
    <row r="177" spans="1:6" s="14" customFormat="1" ht="15.75" x14ac:dyDescent="0.25">
      <c r="A177" s="1"/>
      <c r="B177" s="167" t="s">
        <v>10</v>
      </c>
      <c r="C177" s="168">
        <v>2486873</v>
      </c>
      <c r="D177" s="169">
        <v>2240000</v>
      </c>
      <c r="E177" s="169">
        <v>2450000</v>
      </c>
      <c r="F177" s="170">
        <f>2500000+50000</f>
        <v>2550000</v>
      </c>
    </row>
    <row r="178" spans="1:6" s="14" customFormat="1" ht="15.75" x14ac:dyDescent="0.25">
      <c r="A178" s="1"/>
      <c r="B178" s="167" t="s">
        <v>11</v>
      </c>
      <c r="C178" s="168">
        <v>1374000</v>
      </c>
      <c r="D178" s="169">
        <f>1040000+40000</f>
        <v>1080000</v>
      </c>
      <c r="E178" s="169">
        <f>1200000+80000</f>
        <v>1280000</v>
      </c>
      <c r="F178" s="170">
        <f>1200000+50000+100000</f>
        <v>1350000</v>
      </c>
    </row>
    <row r="179" spans="1:6" s="14" customFormat="1" ht="16.5" thickBot="1" x14ac:dyDescent="0.3">
      <c r="A179" s="1"/>
      <c r="B179" s="171" t="s">
        <v>31</v>
      </c>
      <c r="C179" s="172">
        <v>186339</v>
      </c>
      <c r="D179" s="173">
        <f>385790-40000</f>
        <v>345790</v>
      </c>
      <c r="E179" s="173">
        <f>470000-80000</f>
        <v>390000</v>
      </c>
      <c r="F179" s="174">
        <f>500000-100000</f>
        <v>400000</v>
      </c>
    </row>
    <row r="180" spans="1:6" s="14" customFormat="1" ht="30.75" thickBot="1" x14ac:dyDescent="0.3">
      <c r="A180" s="1"/>
      <c r="B180" s="175" t="s">
        <v>161</v>
      </c>
      <c r="C180" s="181">
        <f>SUM(C170:C179)</f>
        <v>21502236</v>
      </c>
      <c r="D180" s="179">
        <f>SUM(D170:D179)</f>
        <v>21177849</v>
      </c>
      <c r="E180" s="179">
        <f>SUM(E170:E179)</f>
        <v>23729672</v>
      </c>
      <c r="F180" s="180">
        <f>SUM(F170:F179)</f>
        <v>25417572</v>
      </c>
    </row>
    <row r="181" spans="1:6" s="14" customFormat="1" ht="15" x14ac:dyDescent="0.2">
      <c r="A181" s="1"/>
      <c r="B181" s="185" t="s">
        <v>162</v>
      </c>
      <c r="C181" s="164">
        <v>1500000</v>
      </c>
      <c r="D181" s="176">
        <v>1400000</v>
      </c>
      <c r="E181" s="176">
        <v>1300000</v>
      </c>
      <c r="F181" s="177">
        <v>1050000</v>
      </c>
    </row>
    <row r="182" spans="1:6" s="14" customFormat="1" ht="16.5" thickBot="1" x14ac:dyDescent="0.3">
      <c r="A182" s="1"/>
      <c r="B182" s="171" t="s">
        <v>163</v>
      </c>
      <c r="C182" s="182">
        <f>C180+C181</f>
        <v>23002236</v>
      </c>
      <c r="D182" s="183">
        <f t="shared" ref="D182:F182" si="1">D180+D181</f>
        <v>22577849</v>
      </c>
      <c r="E182" s="183">
        <f t="shared" si="1"/>
        <v>25029672</v>
      </c>
      <c r="F182" s="184">
        <f t="shared" si="1"/>
        <v>26467572</v>
      </c>
    </row>
    <row r="183" spans="1:6" s="14" customFormat="1" x14ac:dyDescent="0.2">
      <c r="A183" s="1"/>
      <c r="B183" s="2"/>
      <c r="C183" s="2"/>
      <c r="D183" s="4"/>
      <c r="E183" s="4"/>
      <c r="F183" s="4"/>
    </row>
    <row r="184" spans="1:6" s="14" customFormat="1" x14ac:dyDescent="0.2">
      <c r="A184" s="1"/>
      <c r="B184" s="2"/>
      <c r="C184" s="2"/>
      <c r="D184" s="4"/>
      <c r="E184" s="4"/>
      <c r="F184" s="4"/>
    </row>
    <row r="185" spans="1:6" s="14" customFormat="1" x14ac:dyDescent="0.2">
      <c r="A185" s="1"/>
      <c r="B185" s="2"/>
      <c r="C185" s="202">
        <f>D170-C170</f>
        <v>458360</v>
      </c>
      <c r="D185" s="4"/>
      <c r="E185" s="4"/>
      <c r="F185" s="4"/>
    </row>
    <row r="186" spans="1:6" s="14" customFormat="1" x14ac:dyDescent="0.2">
      <c r="A186" s="1"/>
      <c r="B186" s="2"/>
      <c r="C186" s="202">
        <f t="shared" ref="C186:C195" si="2">D171-C171</f>
        <v>0</v>
      </c>
      <c r="D186" s="4"/>
      <c r="E186" s="4"/>
      <c r="F186" s="4"/>
    </row>
    <row r="187" spans="1:6" s="14" customFormat="1" x14ac:dyDescent="0.2">
      <c r="A187" s="1"/>
      <c r="B187" s="2"/>
      <c r="C187" s="202">
        <f t="shared" si="2"/>
        <v>-41146</v>
      </c>
      <c r="D187" s="4"/>
      <c r="E187" s="4"/>
      <c r="F187" s="4"/>
    </row>
    <row r="188" spans="1:6" s="14" customFormat="1" x14ac:dyDescent="0.2">
      <c r="A188" s="1"/>
      <c r="B188" s="2"/>
      <c r="C188" s="202">
        <f t="shared" si="2"/>
        <v>-225179</v>
      </c>
      <c r="D188" s="4"/>
      <c r="E188" s="4"/>
      <c r="F188" s="4"/>
    </row>
    <row r="189" spans="1:6" s="14" customFormat="1" x14ac:dyDescent="0.2">
      <c r="A189" s="1"/>
      <c r="B189" s="2"/>
      <c r="C189" s="202">
        <f t="shared" si="2"/>
        <v>0</v>
      </c>
      <c r="D189" s="4"/>
      <c r="E189" s="4"/>
      <c r="F189" s="4"/>
    </row>
    <row r="190" spans="1:6" s="14" customFormat="1" x14ac:dyDescent="0.2">
      <c r="A190" s="1"/>
      <c r="B190" s="2"/>
      <c r="C190" s="202">
        <f t="shared" si="2"/>
        <v>-100000</v>
      </c>
      <c r="D190" s="4"/>
      <c r="E190" s="4"/>
      <c r="F190" s="4"/>
    </row>
    <row r="191" spans="1:6" s="14" customFormat="1" x14ac:dyDescent="0.2">
      <c r="A191" s="1"/>
      <c r="B191" s="2"/>
      <c r="C191" s="202">
        <f t="shared" si="2"/>
        <v>-35000</v>
      </c>
      <c r="D191" s="4"/>
      <c r="E191" s="4"/>
      <c r="F191" s="4"/>
    </row>
    <row r="192" spans="1:6" s="14" customFormat="1" x14ac:dyDescent="0.2">
      <c r="A192" s="1"/>
      <c r="B192" s="2"/>
      <c r="C192" s="202">
        <f t="shared" si="2"/>
        <v>-246873</v>
      </c>
      <c r="D192" s="4"/>
      <c r="E192" s="4"/>
      <c r="F192" s="4"/>
    </row>
    <row r="193" spans="1:6" s="14" customFormat="1" x14ac:dyDescent="0.2">
      <c r="A193" s="1"/>
      <c r="B193" s="2"/>
      <c r="C193" s="202">
        <f t="shared" si="2"/>
        <v>-294000</v>
      </c>
      <c r="D193" s="4"/>
      <c r="E193" s="4"/>
      <c r="F193" s="4"/>
    </row>
    <row r="194" spans="1:6" s="14" customFormat="1" x14ac:dyDescent="0.2">
      <c r="A194" s="1"/>
      <c r="B194" s="2"/>
      <c r="C194" s="202">
        <f t="shared" si="2"/>
        <v>159451</v>
      </c>
      <c r="D194" s="4"/>
      <c r="E194" s="4"/>
      <c r="F194" s="4"/>
    </row>
    <row r="195" spans="1:6" s="14" customFormat="1" x14ac:dyDescent="0.2">
      <c r="A195" s="1"/>
      <c r="B195" s="2"/>
      <c r="C195" s="202">
        <f t="shared" si="2"/>
        <v>-324387</v>
      </c>
      <c r="D195" s="4"/>
      <c r="E195" s="4"/>
      <c r="F195" s="4"/>
    </row>
    <row r="196" spans="1:6" s="14" customFormat="1" x14ac:dyDescent="0.2">
      <c r="A196" s="1"/>
      <c r="B196" s="2"/>
      <c r="C196" s="202">
        <f>C180-D180</f>
        <v>324387</v>
      </c>
      <c r="D196" s="4"/>
      <c r="E196" s="4"/>
      <c r="F196" s="4"/>
    </row>
    <row r="197" spans="1:6" s="14" customFormat="1" x14ac:dyDescent="0.2">
      <c r="A197" s="1"/>
      <c r="B197" s="2"/>
      <c r="C197" s="2"/>
      <c r="D197" s="4"/>
      <c r="E197" s="4"/>
      <c r="F197" s="4"/>
    </row>
    <row r="198" spans="1:6" s="14" customFormat="1" x14ac:dyDescent="0.2">
      <c r="A198" s="1"/>
      <c r="B198" s="2"/>
      <c r="C198" s="2"/>
      <c r="D198" s="4"/>
      <c r="E198" s="4"/>
      <c r="F198" s="4"/>
    </row>
    <row r="199" spans="1:6" s="14" customFormat="1" x14ac:dyDescent="0.2">
      <c r="A199" s="1"/>
      <c r="B199" s="2"/>
      <c r="C199" s="2"/>
      <c r="D199" s="4"/>
      <c r="E199" s="4"/>
      <c r="F199" s="4"/>
    </row>
    <row r="200" spans="1:6" s="14" customFormat="1" x14ac:dyDescent="0.2">
      <c r="A200" s="1"/>
      <c r="B200" s="2"/>
      <c r="C200" s="2"/>
      <c r="D200" s="4"/>
      <c r="E200" s="4"/>
      <c r="F200" s="4"/>
    </row>
    <row r="201" spans="1:6" s="14" customFormat="1" x14ac:dyDescent="0.2">
      <c r="A201" s="1"/>
      <c r="B201" s="2"/>
      <c r="C201" s="2"/>
      <c r="D201" s="4"/>
      <c r="E201" s="4"/>
      <c r="F201" s="4"/>
    </row>
    <row r="202" spans="1:6" s="14" customFormat="1" x14ac:dyDescent="0.2">
      <c r="A202" s="1"/>
      <c r="B202" s="2"/>
      <c r="C202" s="2"/>
      <c r="D202" s="4"/>
      <c r="E202" s="4"/>
      <c r="F202" s="4"/>
    </row>
    <row r="203" spans="1:6" s="14" customFormat="1" x14ac:dyDescent="0.2">
      <c r="A203" s="1"/>
      <c r="B203" s="2"/>
      <c r="C203" s="2"/>
      <c r="D203" s="4"/>
      <c r="E203" s="4"/>
      <c r="F203" s="4"/>
    </row>
    <row r="204" spans="1:6" s="14" customFormat="1" x14ac:dyDescent="0.2">
      <c r="A204" s="1"/>
      <c r="B204" s="2"/>
      <c r="C204" s="2"/>
      <c r="D204" s="4"/>
      <c r="E204" s="4"/>
      <c r="F204" s="4"/>
    </row>
    <row r="205" spans="1:6" s="14" customFormat="1" x14ac:dyDescent="0.2">
      <c r="A205" s="1"/>
      <c r="B205" s="2"/>
      <c r="C205" s="2"/>
      <c r="D205" s="4"/>
      <c r="E205" s="4"/>
      <c r="F205" s="4"/>
    </row>
    <row r="206" spans="1:6" ht="23.25" customHeight="1" x14ac:dyDescent="0.2"/>
    <row r="207" spans="1:6" ht="22.5" customHeight="1" x14ac:dyDescent="0.2"/>
    <row r="208" spans="1:6" s="14" customFormat="1" x14ac:dyDescent="0.2">
      <c r="A208" s="1"/>
      <c r="B208" s="2"/>
      <c r="C208" s="2"/>
      <c r="D208" s="4"/>
      <c r="E208" s="4"/>
      <c r="F208" s="4"/>
    </row>
    <row r="209" spans="1:6" s="14" customFormat="1" x14ac:dyDescent="0.2">
      <c r="A209" s="1"/>
      <c r="B209" s="2"/>
      <c r="C209" s="2"/>
      <c r="D209" s="4"/>
      <c r="E209" s="4"/>
      <c r="F209" s="4"/>
    </row>
    <row r="210" spans="1:6" s="14" customFormat="1" x14ac:dyDescent="0.2">
      <c r="A210" s="1"/>
      <c r="B210" s="2"/>
      <c r="C210" s="2"/>
      <c r="D210" s="4"/>
      <c r="E210" s="4"/>
      <c r="F210" s="4"/>
    </row>
    <row r="211" spans="1:6" s="14" customFormat="1" ht="15.75" customHeight="1" x14ac:dyDescent="0.2">
      <c r="A211" s="1"/>
      <c r="B211" s="2"/>
      <c r="C211" s="2"/>
      <c r="D211" s="4"/>
      <c r="E211" s="4"/>
      <c r="F211" s="4"/>
    </row>
    <row r="212" spans="1:6" s="14" customFormat="1" ht="15.75" customHeight="1" x14ac:dyDescent="0.2">
      <c r="A212" s="1"/>
      <c r="B212" s="2"/>
      <c r="C212" s="2"/>
      <c r="D212" s="4"/>
      <c r="E212" s="4"/>
      <c r="F212" s="4"/>
    </row>
    <row r="213" spans="1:6" s="14" customFormat="1" x14ac:dyDescent="0.2">
      <c r="A213" s="1"/>
      <c r="B213" s="2"/>
      <c r="C213" s="2"/>
      <c r="D213" s="4"/>
      <c r="E213" s="4"/>
      <c r="F213" s="4"/>
    </row>
    <row r="214" spans="1:6" s="14" customFormat="1" x14ac:dyDescent="0.2">
      <c r="A214" s="1"/>
      <c r="B214" s="2"/>
      <c r="C214" s="2"/>
      <c r="D214" s="4"/>
      <c r="E214" s="4"/>
      <c r="F214" s="4"/>
    </row>
    <row r="215" spans="1:6" s="14" customFormat="1" x14ac:dyDescent="0.2">
      <c r="A215" s="1"/>
      <c r="B215" s="2"/>
      <c r="C215" s="2"/>
      <c r="D215" s="4"/>
      <c r="E215" s="4"/>
      <c r="F215" s="4"/>
    </row>
    <row r="216" spans="1:6" s="14" customFormat="1" x14ac:dyDescent="0.2">
      <c r="A216" s="1"/>
      <c r="B216" s="2"/>
      <c r="C216" s="2"/>
      <c r="D216" s="4"/>
      <c r="E216" s="4"/>
      <c r="F216" s="4"/>
    </row>
    <row r="217" spans="1:6" ht="30" customHeight="1" x14ac:dyDescent="0.2"/>
    <row r="219" spans="1:6" s="14" customFormat="1" x14ac:dyDescent="0.2">
      <c r="A219" s="1"/>
      <c r="B219" s="2"/>
      <c r="C219" s="2"/>
      <c r="D219" s="4"/>
      <c r="E219" s="4"/>
      <c r="F219" s="4"/>
    </row>
  </sheetData>
  <mergeCells count="2">
    <mergeCell ref="B1:F1"/>
    <mergeCell ref="B168:F168"/>
  </mergeCells>
  <phoneticPr fontId="32" type="noConversion"/>
  <dataValidations count="3">
    <dataValidation allowBlank="1" showInputMessage="1" showErrorMessage="1" prompt="Mundohuni te jeni sa me adekuat ne emertimin e projektit kapital, gjithmone duke u bazuar edhe ne klasifikimin e kodeve ekonomike te SIMFK ne menyre qe te mos lihet vend per interpretim te gabuar nga analistet " sqref="B2" xr:uid="{00000000-0002-0000-0000-000000000000}"/>
    <dataValidation type="list" allowBlank="1" showInputMessage="1" showErrorMessage="1" sqref="C69 C75 C84 C107 C110" xr:uid="{00000000-0002-0000-0000-000001000000}">
      <formula1>"30,3110,3120,3150,3160,3170,3180,3190,3200,3210,3310,3320,3400"</formula1>
    </dataValidation>
    <dataValidation allowBlank="1" showErrorMessage="1" prompt="Me poshte do te iu jepet mundesia te zgjidhni nese ky projekt kapital eshte i ri apo eshte vazhdimesi_x000a_" sqref="D2:F5 E20:F24 D6:E8 E13 D10:D34 E26:F26 E15:E18 E28:F29 E31:E32 F32 F18 F16 F6:F9" xr:uid="{00000000-0002-0000-0000-000002000000}"/>
  </dataValidation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Kapitale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Zenel Ahmetaj</dc:creator>
  <cp:lastModifiedBy>Lulzim N. Sylejmani</cp:lastModifiedBy>
  <cp:lastPrinted>2025-09-02T09:13:43Z</cp:lastPrinted>
  <dcterms:created xsi:type="dcterms:W3CDTF">2021-06-15T06:47:17Z</dcterms:created>
  <dcterms:modified xsi:type="dcterms:W3CDTF">2026-01-16T13:39:13Z</dcterms:modified>
</cp:coreProperties>
</file>